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" sheetId="1" r:id="rId4"/>
    <sheet state="visible" name="February" sheetId="2" r:id="rId5"/>
    <sheet state="visible" name="March" sheetId="3" r:id="rId6"/>
    <sheet state="visible" name="April" sheetId="4" r:id="rId7"/>
    <sheet state="visible" name="May" sheetId="5" r:id="rId8"/>
    <sheet state="visible" name="June" sheetId="6" r:id="rId9"/>
    <sheet state="visible" name="July" sheetId="7" r:id="rId10"/>
    <sheet state="visible" name="August" sheetId="8" r:id="rId11"/>
    <sheet state="visible" name="September" sheetId="9" r:id="rId12"/>
    <sheet state="visible" name="October" sheetId="10" r:id="rId13"/>
    <sheet state="visible" name="November" sheetId="11" r:id="rId14"/>
    <sheet state="visible" name="December" sheetId="12" r:id="rId15"/>
  </sheets>
  <definedNames/>
  <calcPr/>
</workbook>
</file>

<file path=xl/sharedStrings.xml><?xml version="1.0" encoding="utf-8"?>
<sst xmlns="http://schemas.openxmlformats.org/spreadsheetml/2006/main" count="716" uniqueCount="54">
  <si>
    <t xml:space="preserve">LEAD TRACKER </t>
  </si>
  <si>
    <t>Month:</t>
  </si>
  <si>
    <t>Jan</t>
  </si>
  <si>
    <t>Year:</t>
  </si>
  <si>
    <t>*</t>
  </si>
  <si>
    <t>NAME</t>
  </si>
  <si>
    <t>SOURCE</t>
  </si>
  <si>
    <t>Result of Call</t>
  </si>
  <si>
    <t>PHONE#/ E-MAIL</t>
  </si>
  <si>
    <t># of calls</t>
  </si>
  <si>
    <t>Brief Notes</t>
  </si>
  <si>
    <t>Transaction Names of previous month lead</t>
  </si>
  <si>
    <t xml:space="preserve">Lead Source </t>
  </si>
  <si>
    <t>Preapp/Purchase/Refi</t>
  </si>
  <si>
    <t>CODE</t>
  </si>
  <si>
    <t>DETAIL</t>
  </si>
  <si>
    <t>Darren Liu</t>
  </si>
  <si>
    <t>RLTR</t>
  </si>
  <si>
    <t>Kat Sellis &amp; Vivian</t>
  </si>
  <si>
    <t>PREAPP</t>
  </si>
  <si>
    <t>818-400-3966</t>
  </si>
  <si>
    <t>1st time homebuyer - taiwonese $7000 or less.. softwarre engineer.. san jose or SF.  Prequalled with Chase $1.7M  High Credit (25%)  7/1 ARM SFR.. no HOA.</t>
  </si>
  <si>
    <t>PCR</t>
  </si>
  <si>
    <t>REFI</t>
  </si>
  <si>
    <t>PC</t>
  </si>
  <si>
    <t>PURCHASE</t>
  </si>
  <si>
    <t>PF</t>
  </si>
  <si>
    <t>AD</t>
  </si>
  <si>
    <t>BUS</t>
  </si>
  <si>
    <t>BLDR</t>
  </si>
  <si>
    <t>CCR</t>
  </si>
  <si>
    <t>Deals</t>
  </si>
  <si>
    <t>Preapps</t>
  </si>
  <si>
    <t>Preapp</t>
  </si>
  <si>
    <t>Purchase</t>
  </si>
  <si>
    <t>Refi</t>
  </si>
  <si>
    <t>TOTAL</t>
  </si>
  <si>
    <t>G</t>
  </si>
  <si>
    <t>x 35%=</t>
  </si>
  <si>
    <t>Month Total</t>
  </si>
  <si>
    <t>Monthly Goal For Total Written Transactions</t>
  </si>
  <si>
    <t>L</t>
  </si>
  <si>
    <t>/</t>
  </si>
  <si>
    <t>T</t>
  </si>
  <si>
    <t>Pre-Apps</t>
  </si>
  <si>
    <t>Transactions from previous month's leads</t>
  </si>
  <si>
    <t>Transactions:</t>
  </si>
  <si>
    <t>Divided by Leads:</t>
  </si>
  <si>
    <t>L = Leads     T = Transactions     G = Goal</t>
  </si>
  <si>
    <t>=Closing %</t>
  </si>
  <si>
    <t>Number of circled Hot Leads at the end of the month: _________________</t>
  </si>
  <si>
    <t>Family Time</t>
  </si>
  <si>
    <t>The Perfect Model</t>
  </si>
  <si>
    <t>© 2001 Rick Ruby, The Core Training Inc., ALL RIGHTS RESERVED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</si>
</sst>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0.0"/>
      <color theme="1"/>
      <name val="Arial"/>
    </font>
    <font>
      <b/>
      <sz val="18.0"/>
      <color theme="1"/>
      <name val="Arial"/>
    </font>
    <font/>
    <font>
      <b/>
      <sz val="12.0"/>
      <color theme="1"/>
      <name val="Arial"/>
    </font>
    <font>
      <sz val="14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>
      <u/>
      <sz val="10.0"/>
      <color theme="1"/>
      <name val="Arial"/>
    </font>
    <font>
      <sz val="10.0"/>
      <color rgb="FF0000FF"/>
      <name val="Arial"/>
    </font>
    <font>
      <u/>
      <sz val="10.0"/>
      <color theme="10"/>
      <name val="Arial"/>
    </font>
    <font>
      <strike/>
      <sz val="10.0"/>
      <color theme="1"/>
      <name val="Arial"/>
    </font>
    <font>
      <color theme="1"/>
      <name val="Arial"/>
      <scheme val="minor"/>
    </font>
    <font>
      <b/>
      <sz val="11.0"/>
      <color theme="1"/>
      <name val="Arial"/>
    </font>
    <font>
      <sz val="20.0"/>
      <color theme="1"/>
      <name val="Arial"/>
    </font>
    <font>
      <sz val="9.0"/>
      <color theme="1"/>
      <name val="Arial"/>
    </font>
    <font>
      <sz val="12.0"/>
      <color theme="1"/>
      <name val="Arial"/>
    </font>
    <font>
      <sz val="16.0"/>
      <color theme="1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4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right"/>
    </xf>
    <xf borderId="2" fillId="0" fontId="3" numFmtId="0" xfId="0" applyBorder="1" applyFont="1"/>
    <xf borderId="3" fillId="0" fontId="4" numFmtId="0" xfId="0" applyAlignment="1" applyBorder="1" applyFont="1">
      <alignment readingOrder="0"/>
    </xf>
    <xf borderId="4" fillId="0" fontId="4" numFmtId="0" xfId="0" applyBorder="1" applyFont="1"/>
    <xf borderId="5" fillId="0" fontId="1" numFmtId="0" xfId="0" applyBorder="1" applyFont="1"/>
    <xf borderId="6" fillId="0" fontId="5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8" fillId="0" fontId="3" numFmtId="0" xfId="0" applyBorder="1" applyFont="1"/>
    <xf borderId="4" fillId="0" fontId="3" numFmtId="0" xfId="0" applyBorder="1" applyFont="1"/>
    <xf borderId="7" fillId="0" fontId="6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/>
    </xf>
    <xf borderId="6" fillId="0" fontId="7" numFmtId="0" xfId="0" applyAlignment="1" applyBorder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5" fillId="0" fontId="3" numFmtId="0" xfId="0" applyBorder="1" applyFont="1"/>
    <xf borderId="10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11" fillId="0" fontId="3" numFmtId="0" xfId="0" applyBorder="1" applyFont="1"/>
    <xf borderId="6" fillId="0" fontId="1" numFmtId="0" xfId="0" applyAlignment="1" applyBorder="1" applyFont="1">
      <alignment shrinkToFit="0" wrapText="1"/>
    </xf>
    <xf borderId="1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readingOrder="0" shrinkToFit="0" wrapText="1"/>
    </xf>
    <xf borderId="3" fillId="0" fontId="3" numFmtId="0" xfId="0" applyBorder="1" applyFont="1"/>
    <xf borderId="10" fillId="0" fontId="1" numFmtId="0" xfId="0" applyAlignment="1" applyBorder="1" applyFont="1">
      <alignment readingOrder="0" shrinkToFit="0" wrapText="1"/>
    </xf>
    <xf borderId="5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horizontal="center" readingOrder="0" shrinkToFit="0" wrapText="1"/>
    </xf>
    <xf borderId="6" fillId="0" fontId="1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/>
    </xf>
    <xf borderId="13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horizontal="center" readingOrder="0" shrinkToFit="0" wrapText="1"/>
    </xf>
    <xf borderId="12" fillId="0" fontId="1" numFmtId="0" xfId="0" applyAlignment="1" applyBorder="1" applyFont="1">
      <alignment readingOrder="0" shrinkToFit="0" wrapText="1"/>
    </xf>
    <xf borderId="14" fillId="0" fontId="1" numFmtId="0" xfId="0" applyAlignment="1" applyBorder="1" applyFont="1">
      <alignment shrinkToFit="0" wrapText="1"/>
    </xf>
    <xf borderId="1" fillId="0" fontId="10" numFmtId="0" xfId="0" applyAlignment="1" applyBorder="1" applyFont="1">
      <alignment horizontal="center" shrinkToFit="0" wrapText="1"/>
    </xf>
    <xf borderId="15" fillId="0" fontId="1" numFmtId="0" xfId="0" applyAlignment="1" applyBorder="1" applyFont="1">
      <alignment horizontal="center" shrinkToFit="0" wrapText="1"/>
    </xf>
    <xf borderId="14" fillId="0" fontId="1" numFmtId="0" xfId="0" applyAlignment="1" applyBorder="1" applyFont="1">
      <alignment readingOrder="0" shrinkToFit="0" wrapText="1"/>
    </xf>
    <xf borderId="15" fillId="0" fontId="1" numFmtId="0" xfId="0" applyAlignment="1" applyBorder="1" applyFont="1">
      <alignment horizontal="center" readingOrder="0" shrinkToFit="0" wrapText="1"/>
    </xf>
    <xf borderId="13" fillId="0" fontId="11" numFmtId="0" xfId="0" applyAlignment="1" applyBorder="1" applyFont="1">
      <alignment shrinkToFit="0" wrapText="1"/>
    </xf>
    <xf borderId="3" fillId="0" fontId="1" numFmtId="0" xfId="0" applyAlignment="1" applyBorder="1" applyFont="1">
      <alignment horizontal="center" shrinkToFit="0" wrapText="1"/>
    </xf>
    <xf borderId="0" fillId="0" fontId="11" numFmtId="0" xfId="0" applyFont="1"/>
    <xf borderId="12" fillId="0" fontId="1" numFmtId="0" xfId="0" applyAlignment="1" applyBorder="1" applyFont="1">
      <alignment shrinkToFit="0" wrapText="1"/>
    </xf>
    <xf borderId="14" fillId="0" fontId="11" numFmtId="0" xfId="0" applyAlignment="1" applyBorder="1" applyFont="1">
      <alignment shrinkToFit="0" wrapText="1"/>
    </xf>
    <xf borderId="2" fillId="0" fontId="1" numFmtId="0" xfId="0" applyAlignment="1" applyBorder="1" applyFont="1">
      <alignment horizontal="left" shrinkToFit="0" wrapText="1"/>
    </xf>
    <xf borderId="10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0" fillId="0" fontId="12" numFmtId="0" xfId="0" applyFont="1"/>
    <xf borderId="5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vertical="center"/>
    </xf>
    <xf borderId="12" fillId="2" fontId="1" numFmtId="0" xfId="0" applyAlignment="1" applyBorder="1" applyFill="1" applyFont="1">
      <alignment horizontal="center" shrinkToFit="0" vertical="center" wrapText="1"/>
    </xf>
    <xf borderId="14" fillId="0" fontId="1" numFmtId="16" xfId="0" applyAlignment="1" applyBorder="1" applyFont="1" applyNumberFormat="1">
      <alignment shrinkToFit="0" wrapText="1"/>
    </xf>
    <xf borderId="12" fillId="0" fontId="1" numFmtId="16" xfId="0" applyAlignment="1" applyBorder="1" applyFont="1" applyNumberFormat="1">
      <alignment shrinkToFit="0" wrapText="1"/>
    </xf>
    <xf borderId="9" fillId="0" fontId="1" numFmtId="0" xfId="0" applyAlignment="1" applyBorder="1" applyFont="1">
      <alignment shrinkToFit="0" wrapText="1"/>
    </xf>
    <xf borderId="8" fillId="0" fontId="1" numFmtId="0" xfId="0" applyBorder="1" applyFont="1"/>
    <xf borderId="16" fillId="0" fontId="1" numFmtId="0" xfId="0" applyAlignment="1" applyBorder="1" applyFont="1">
      <alignment horizontal="left"/>
    </xf>
    <xf borderId="16" fillId="0" fontId="1" numFmtId="0" xfId="0" applyBorder="1" applyFont="1"/>
    <xf borderId="16" fillId="0" fontId="13" numFmtId="0" xfId="0" applyBorder="1" applyFont="1"/>
    <xf borderId="0" fillId="0" fontId="6" numFmtId="0" xfId="0" applyFont="1"/>
    <xf borderId="17" fillId="0" fontId="6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3" fillId="0" fontId="1" numFmtId="0" xfId="0" applyBorder="1" applyFont="1"/>
    <xf borderId="24" fillId="0" fontId="1" numFmtId="0" xfId="0" applyAlignment="1" applyBorder="1" applyFont="1">
      <alignment horizontal="center"/>
    </xf>
    <xf borderId="0" fillId="0" fontId="6" numFmtId="0" xfId="0" applyAlignment="1" applyFont="1">
      <alignment vertical="center"/>
    </xf>
    <xf borderId="25" fillId="3" fontId="6" numFmtId="0" xfId="0" applyAlignment="1" applyBorder="1" applyFill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7" fillId="0" fontId="1" numFmtId="0" xfId="0" applyBorder="1" applyFont="1"/>
    <xf borderId="28" fillId="0" fontId="1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/>
    </xf>
    <xf borderId="29" fillId="0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31" fillId="0" fontId="5" numFmtId="0" xfId="0" applyAlignment="1" applyBorder="1" applyFont="1">
      <alignment horizontal="center"/>
    </xf>
    <xf borderId="5" fillId="0" fontId="14" numFmtId="0" xfId="0" applyAlignment="1" applyBorder="1" applyFont="1">
      <alignment horizontal="center" vertical="top"/>
    </xf>
    <xf borderId="32" fillId="0" fontId="5" numFmtId="0" xfId="0" applyAlignment="1" applyBorder="1" applyFont="1">
      <alignment horizontal="center"/>
    </xf>
    <xf borderId="33" fillId="0" fontId="6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/>
    </xf>
    <xf borderId="28" fillId="0" fontId="1" numFmtId="0" xfId="0" applyAlignment="1" applyBorder="1" applyFont="1">
      <alignment horizontal="center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28" fillId="0" fontId="1" numFmtId="0" xfId="0" applyBorder="1" applyFont="1"/>
    <xf borderId="38" fillId="0" fontId="1" numFmtId="0" xfId="0" applyAlignment="1" applyBorder="1" applyFont="1">
      <alignment horizontal="center" vertical="center"/>
    </xf>
    <xf borderId="39" fillId="0" fontId="3" numFmtId="0" xfId="0" applyBorder="1" applyFont="1"/>
    <xf borderId="40" fillId="0" fontId="3" numFmtId="0" xfId="0" applyBorder="1" applyFont="1"/>
    <xf borderId="41" fillId="0" fontId="1" numFmtId="0" xfId="0" applyBorder="1" applyFont="1"/>
    <xf borderId="27" fillId="0" fontId="15" numFmtId="0" xfId="0" applyAlignment="1" applyBorder="1" applyFont="1">
      <alignment horizontal="right"/>
    </xf>
    <xf borderId="5" fillId="0" fontId="1" numFmtId="0" xfId="0" applyAlignment="1" applyBorder="1" applyFont="1">
      <alignment horizontal="center"/>
    </xf>
    <xf borderId="32" fillId="0" fontId="3" numFmtId="0" xfId="0" applyBorder="1" applyFont="1"/>
    <xf borderId="38" fillId="0" fontId="6" numFmtId="0" xfId="0" applyAlignment="1" applyBorder="1" applyFont="1">
      <alignment horizontal="center"/>
    </xf>
    <xf borderId="42" fillId="0" fontId="1" numFmtId="0" xfId="0" applyAlignment="1" applyBorder="1" applyFont="1">
      <alignment horizontal="center" vertical="center"/>
    </xf>
    <xf borderId="43" fillId="0" fontId="1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right" shrinkToFit="0" vertical="center" wrapText="1"/>
    </xf>
    <xf borderId="2" fillId="0" fontId="1" numFmtId="0" xfId="0" applyAlignment="1" applyBorder="1" applyFont="1">
      <alignment horizontal="center"/>
    </xf>
    <xf borderId="44" fillId="0" fontId="3" numFmtId="0" xfId="0" applyBorder="1" applyFont="1"/>
    <xf borderId="35" fillId="0" fontId="15" numFmtId="49" xfId="0" applyAlignment="1" applyBorder="1" applyFont="1" applyNumberFormat="1">
      <alignment horizontal="right"/>
    </xf>
    <xf borderId="45" fillId="0" fontId="1" numFmtId="0" xfId="0" applyAlignment="1" applyBorder="1" applyFont="1">
      <alignment horizontal="center"/>
    </xf>
    <xf borderId="45" fillId="0" fontId="3" numFmtId="0" xfId="0" applyBorder="1" applyFont="1"/>
    <xf borderId="46" fillId="0" fontId="3" numFmtId="0" xfId="0" applyBorder="1" applyFont="1"/>
    <xf borderId="0" fillId="0" fontId="1" numFmtId="0" xfId="0" applyAlignment="1" applyFont="1">
      <alignment horizontal="left"/>
    </xf>
    <xf borderId="0" fillId="0" fontId="16" numFmtId="0" xfId="0" applyFont="1"/>
    <xf borderId="0" fillId="0" fontId="17" numFmtId="0" xfId="0" applyFont="1"/>
    <xf borderId="3" fillId="0" fontId="4" numFmtId="0" xfId="0" applyBorder="1" applyFont="1"/>
    <xf borderId="1" fillId="0" fontId="18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57325" cy="1247775"/>
    <xdr:pic>
      <xdr:nvPicPr>
        <xdr:cNvPr id="0" name="image1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117</xdr:row>
      <xdr:rowOff>9525</xdr:rowOff>
    </xdr:from>
    <xdr:ext cx="1447800" cy="1238250"/>
    <xdr:pic>
      <xdr:nvPicPr>
        <xdr:cNvPr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5" t="s">
        <v>2</v>
      </c>
      <c r="D3" s="3" t="s">
        <v>3</v>
      </c>
      <c r="E3" s="6">
        <v>2022.0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25" t="s">
        <v>16</v>
      </c>
      <c r="D6" s="26"/>
      <c r="E6" s="27" t="s">
        <v>17</v>
      </c>
      <c r="F6" s="28" t="s">
        <v>18</v>
      </c>
      <c r="G6" s="22"/>
      <c r="H6" s="29" t="s">
        <v>19</v>
      </c>
      <c r="I6" s="4"/>
      <c r="J6" s="4"/>
      <c r="K6" s="26"/>
      <c r="L6" s="30" t="s">
        <v>20</v>
      </c>
      <c r="M6" s="4"/>
      <c r="N6" s="26"/>
      <c r="O6" s="31">
        <v>1.0</v>
      </c>
      <c r="P6" s="32" t="s">
        <v>21</v>
      </c>
      <c r="Q6" s="1"/>
      <c r="R6" s="1"/>
      <c r="S6" s="33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25"/>
      <c r="D7" s="26"/>
      <c r="E7" s="27"/>
      <c r="F7" s="35"/>
      <c r="G7" s="26"/>
      <c r="H7" s="29"/>
      <c r="I7" s="4"/>
      <c r="J7" s="4"/>
      <c r="K7" s="26"/>
      <c r="L7" s="36"/>
      <c r="M7" s="4"/>
      <c r="N7" s="26"/>
      <c r="O7" s="37"/>
      <c r="P7" s="38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 t="s">
        <v>4</v>
      </c>
      <c r="B8" s="24">
        <v>3.0</v>
      </c>
      <c r="C8" s="25"/>
      <c r="D8" s="26"/>
      <c r="E8" s="27"/>
      <c r="F8" s="35"/>
      <c r="G8" s="26"/>
      <c r="H8" s="29"/>
      <c r="I8" s="4"/>
      <c r="J8" s="4"/>
      <c r="K8" s="26"/>
      <c r="L8" s="40"/>
      <c r="M8" s="4"/>
      <c r="N8" s="26"/>
      <c r="O8" s="41"/>
      <c r="P8" s="42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25"/>
      <c r="D9" s="26"/>
      <c r="E9" s="27"/>
      <c r="F9" s="35"/>
      <c r="G9" s="26"/>
      <c r="H9" s="29"/>
      <c r="I9" s="4"/>
      <c r="J9" s="4"/>
      <c r="K9" s="26"/>
      <c r="L9" s="36"/>
      <c r="M9" s="4"/>
      <c r="N9" s="26"/>
      <c r="O9" s="37"/>
      <c r="P9" s="38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25"/>
      <c r="D10" s="26"/>
      <c r="E10" s="27"/>
      <c r="F10" s="35"/>
      <c r="G10" s="26"/>
      <c r="H10" s="29"/>
      <c r="I10" s="4"/>
      <c r="J10" s="4"/>
      <c r="K10" s="26"/>
      <c r="L10" s="36"/>
      <c r="M10" s="4"/>
      <c r="N10" s="26"/>
      <c r="O10" s="43"/>
      <c r="P10" s="42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25"/>
      <c r="D11" s="26"/>
      <c r="E11" s="27"/>
      <c r="F11" s="35"/>
      <c r="G11" s="26"/>
      <c r="H11" s="29"/>
      <c r="I11" s="4"/>
      <c r="J11" s="4"/>
      <c r="K11" s="26"/>
      <c r="L11" s="40"/>
      <c r="M11" s="4"/>
      <c r="N11" s="26"/>
      <c r="O11" s="45"/>
      <c r="P11" s="38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25"/>
      <c r="D12" s="26"/>
      <c r="E12" s="27"/>
      <c r="F12" s="35"/>
      <c r="G12" s="26"/>
      <c r="H12" s="29"/>
      <c r="I12" s="4"/>
      <c r="J12" s="4"/>
      <c r="K12" s="26"/>
      <c r="L12" s="36"/>
      <c r="M12" s="4"/>
      <c r="N12" s="26"/>
      <c r="O12" s="43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25"/>
      <c r="D13" s="26"/>
      <c r="E13" s="27"/>
      <c r="F13" s="35"/>
      <c r="G13" s="26"/>
      <c r="H13" s="29"/>
      <c r="I13" s="4"/>
      <c r="J13" s="4"/>
      <c r="K13" s="26"/>
      <c r="L13" s="40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25"/>
      <c r="D14" s="26"/>
      <c r="E14" s="27"/>
      <c r="F14" s="35"/>
      <c r="G14" s="26"/>
      <c r="H14" s="29"/>
      <c r="I14" s="4"/>
      <c r="J14" s="4"/>
      <c r="K14" s="26"/>
      <c r="L14" s="36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25"/>
      <c r="D15" s="26"/>
      <c r="E15" s="27"/>
      <c r="F15" s="35"/>
      <c r="G15" s="26"/>
      <c r="H15" s="29"/>
      <c r="I15" s="4"/>
      <c r="J15" s="4"/>
      <c r="K15" s="26"/>
      <c r="L15" s="36"/>
      <c r="M15" s="4"/>
      <c r="N15" s="26"/>
      <c r="O15" s="37"/>
      <c r="P15" s="38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25"/>
      <c r="D16" s="26"/>
      <c r="E16" s="27"/>
      <c r="F16" s="35"/>
      <c r="G16" s="26"/>
      <c r="H16" s="29"/>
      <c r="I16" s="4"/>
      <c r="J16" s="4"/>
      <c r="K16" s="26"/>
      <c r="L16" s="36"/>
      <c r="M16" s="4"/>
      <c r="N16" s="26"/>
      <c r="O16" s="43"/>
      <c r="P16" s="42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25"/>
      <c r="D17" s="26"/>
      <c r="E17" s="27"/>
      <c r="F17" s="35"/>
      <c r="G17" s="26"/>
      <c r="H17" s="29"/>
      <c r="I17" s="4"/>
      <c r="J17" s="4"/>
      <c r="K17" s="26"/>
      <c r="L17" s="36"/>
      <c r="M17" s="4"/>
      <c r="N17" s="26"/>
      <c r="O17" s="37"/>
      <c r="P17" s="38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25"/>
      <c r="D18" s="26"/>
      <c r="E18" s="27"/>
      <c r="F18" s="35"/>
      <c r="G18" s="26"/>
      <c r="H18" s="29"/>
      <c r="I18" s="4"/>
      <c r="J18" s="4"/>
      <c r="K18" s="26"/>
      <c r="L18" s="40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25"/>
      <c r="D19" s="26"/>
      <c r="E19" s="27"/>
      <c r="F19" s="35"/>
      <c r="G19" s="26"/>
      <c r="H19" s="29"/>
      <c r="I19" s="4"/>
      <c r="J19" s="4"/>
      <c r="K19" s="26"/>
      <c r="L19" s="40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25"/>
      <c r="D20" s="26"/>
      <c r="E20" s="27"/>
      <c r="F20" s="35"/>
      <c r="G20" s="26"/>
      <c r="H20" s="29"/>
      <c r="I20" s="4"/>
      <c r="J20" s="4"/>
      <c r="K20" s="26"/>
      <c r="L20" s="40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25"/>
      <c r="D21" s="26"/>
      <c r="E21" s="27"/>
      <c r="F21" s="35"/>
      <c r="G21" s="26"/>
      <c r="H21" s="29"/>
      <c r="I21" s="4"/>
      <c r="J21" s="4"/>
      <c r="K21" s="26"/>
      <c r="L21" s="36"/>
      <c r="M21" s="4"/>
      <c r="N21" s="26"/>
      <c r="O21" s="37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40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40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40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40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40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40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40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40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40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40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40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57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40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40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40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40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40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40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40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40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40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40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1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1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1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>
        <f>(N112/N113)*100</f>
        <v>0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.13"/>
    <col customWidth="1" min="3" max="3" width="12.13"/>
    <col customWidth="1" min="4" max="5" width="7.38"/>
    <col customWidth="1" min="6" max="8" width="7.13"/>
    <col customWidth="1" min="9" max="9" width="7.63"/>
    <col customWidth="1" min="10" max="10" width="8.63"/>
    <col customWidth="1" min="11" max="11" width="13.25"/>
    <col customWidth="1" min="12" max="12" width="6.38"/>
    <col customWidth="1" min="13" max="13" width="11.88"/>
    <col customWidth="1" min="14" max="14" width="7.88"/>
    <col customWidth="1" min="15" max="15" width="9.88"/>
    <col customWidth="1" min="16" max="16" width="47.25"/>
    <col customWidth="1" min="17" max="17" width="11.38"/>
    <col customWidth="1" min="18" max="18" width="19.75"/>
    <col customWidth="1" min="19" max="19" width="23.13"/>
    <col customWidth="1" hidden="1" min="20" max="21" width="11.38"/>
    <col customWidth="1" min="22" max="22" width="20.75"/>
    <col customWidth="1" min="23" max="26" width="11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.75" customHeight="1">
      <c r="A2" s="1"/>
      <c r="B2" s="1"/>
      <c r="C2" s="2" t="s">
        <v>0</v>
      </c>
      <c r="Q2" s="1"/>
      <c r="R2" s="1"/>
      <c r="S2" s="1"/>
      <c r="T2" s="1"/>
      <c r="U2" s="1"/>
      <c r="V2" s="1"/>
      <c r="W2" s="1"/>
      <c r="X2" s="1"/>
    </row>
    <row r="3" ht="18.75" customHeight="1">
      <c r="A3" s="3" t="s">
        <v>1</v>
      </c>
      <c r="B3" s="4"/>
      <c r="C3" s="117"/>
      <c r="D3" s="3" t="s">
        <v>3</v>
      </c>
      <c r="E3" s="6">
        <v>2021.0</v>
      </c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"/>
      <c r="R3" s="1"/>
      <c r="S3" s="1"/>
      <c r="T3" s="1"/>
      <c r="U3" s="1"/>
      <c r="V3" s="1"/>
      <c r="W3" s="1"/>
      <c r="X3" s="1"/>
    </row>
    <row r="4" ht="25.5" customHeight="1">
      <c r="A4" s="8" t="s">
        <v>4</v>
      </c>
      <c r="B4" s="9" t="s">
        <v>5</v>
      </c>
      <c r="C4" s="10"/>
      <c r="D4" s="10"/>
      <c r="E4" s="9" t="s">
        <v>6</v>
      </c>
      <c r="F4" s="10"/>
      <c r="G4" s="11"/>
      <c r="H4" s="12" t="s">
        <v>7</v>
      </c>
      <c r="I4" s="10"/>
      <c r="J4" s="10"/>
      <c r="K4" s="11"/>
      <c r="L4" s="9" t="s">
        <v>8</v>
      </c>
      <c r="M4" s="10"/>
      <c r="N4" s="11"/>
      <c r="O4" s="13" t="s">
        <v>9</v>
      </c>
      <c r="P4" s="14" t="s">
        <v>10</v>
      </c>
      <c r="Q4" s="1"/>
      <c r="R4" s="15" t="s">
        <v>11</v>
      </c>
      <c r="S4" s="16" t="s">
        <v>12</v>
      </c>
      <c r="T4" s="1"/>
      <c r="U4" s="1"/>
      <c r="V4" s="16" t="s">
        <v>13</v>
      </c>
      <c r="W4" s="1"/>
      <c r="X4" s="1"/>
    </row>
    <row r="5" ht="13.5" customHeight="1">
      <c r="A5" s="17"/>
      <c r="B5" s="18"/>
      <c r="C5" s="19"/>
      <c r="D5" s="19"/>
      <c r="E5" s="20" t="s">
        <v>14</v>
      </c>
      <c r="F5" s="21" t="s">
        <v>15</v>
      </c>
      <c r="G5" s="22"/>
      <c r="H5" s="18"/>
      <c r="I5" s="19"/>
      <c r="J5" s="19"/>
      <c r="K5" s="22"/>
      <c r="L5" s="18"/>
      <c r="M5" s="19"/>
      <c r="N5" s="22"/>
      <c r="O5" s="17"/>
      <c r="P5" s="17"/>
      <c r="Q5" s="1"/>
      <c r="T5" s="1"/>
      <c r="U5" s="1"/>
      <c r="W5" s="1"/>
      <c r="X5" s="1"/>
    </row>
    <row r="6" ht="24.0" customHeight="1">
      <c r="A6" s="23"/>
      <c r="B6" s="24">
        <v>1.0</v>
      </c>
      <c r="C6" s="49"/>
      <c r="D6" s="26"/>
      <c r="E6" s="50"/>
      <c r="F6" s="54"/>
      <c r="G6" s="22"/>
      <c r="H6" s="52"/>
      <c r="I6" s="4"/>
      <c r="J6" s="4"/>
      <c r="K6" s="26"/>
      <c r="L6" s="118"/>
      <c r="M6" s="4"/>
      <c r="N6" s="26"/>
      <c r="O6" s="55"/>
      <c r="P6" s="23"/>
      <c r="Q6" s="1"/>
      <c r="R6" s="1"/>
      <c r="S6" s="1"/>
      <c r="T6" s="1" t="s">
        <v>22</v>
      </c>
      <c r="U6" s="1" t="s">
        <v>23</v>
      </c>
      <c r="V6" s="1"/>
      <c r="W6" s="1"/>
      <c r="X6" s="1"/>
    </row>
    <row r="7" ht="24.0" customHeight="1">
      <c r="A7" s="34"/>
      <c r="B7" s="24">
        <v>2.0</v>
      </c>
      <c r="C7" s="49"/>
      <c r="D7" s="26"/>
      <c r="E7" s="50"/>
      <c r="F7" s="51"/>
      <c r="G7" s="26"/>
      <c r="H7" s="52"/>
      <c r="I7" s="4"/>
      <c r="J7" s="4"/>
      <c r="K7" s="26"/>
      <c r="L7" s="118"/>
      <c r="M7" s="4"/>
      <c r="N7" s="26"/>
      <c r="O7" s="45"/>
      <c r="P7" s="47"/>
      <c r="Q7" s="1"/>
      <c r="R7" s="1"/>
      <c r="S7" s="1"/>
      <c r="T7" s="1" t="s">
        <v>24</v>
      </c>
      <c r="U7" s="1" t="s">
        <v>25</v>
      </c>
      <c r="V7" s="1"/>
      <c r="W7" s="1"/>
      <c r="X7" s="1"/>
    </row>
    <row r="8" ht="24.75" customHeight="1">
      <c r="A8" s="39"/>
      <c r="B8" s="24">
        <v>3.0</v>
      </c>
      <c r="C8" s="49"/>
      <c r="D8" s="26"/>
      <c r="E8" s="50"/>
      <c r="F8" s="51"/>
      <c r="G8" s="26"/>
      <c r="H8" s="52"/>
      <c r="I8" s="4"/>
      <c r="J8" s="4"/>
      <c r="K8" s="26"/>
      <c r="L8" s="52"/>
      <c r="M8" s="4"/>
      <c r="N8" s="26"/>
      <c r="O8" s="41"/>
      <c r="P8" s="39"/>
      <c r="Q8" s="1"/>
      <c r="R8" s="1"/>
      <c r="S8" s="1"/>
      <c r="T8" s="1" t="s">
        <v>26</v>
      </c>
      <c r="U8" s="1" t="s">
        <v>19</v>
      </c>
      <c r="V8" s="1"/>
      <c r="W8" s="1"/>
      <c r="X8" s="1"/>
      <c r="Y8" s="1"/>
      <c r="Z8" s="1"/>
    </row>
    <row r="9" ht="25.5" customHeight="1">
      <c r="A9" s="34"/>
      <c r="B9" s="24">
        <v>4.0</v>
      </c>
      <c r="C9" s="49"/>
      <c r="D9" s="26"/>
      <c r="E9" s="50"/>
      <c r="F9" s="51"/>
      <c r="G9" s="26"/>
      <c r="H9" s="52"/>
      <c r="I9" s="4"/>
      <c r="J9" s="4"/>
      <c r="K9" s="26"/>
      <c r="L9" s="52"/>
      <c r="M9" s="4"/>
      <c r="N9" s="26"/>
      <c r="O9" s="45"/>
      <c r="P9" s="47"/>
      <c r="Q9" s="1"/>
      <c r="R9" s="1"/>
      <c r="S9" s="1"/>
      <c r="T9" s="1" t="s">
        <v>17</v>
      </c>
      <c r="U9" s="1"/>
      <c r="V9" s="1"/>
      <c r="W9" s="1"/>
      <c r="X9" s="1"/>
    </row>
    <row r="10" ht="24.75" customHeight="1">
      <c r="A10" s="39"/>
      <c r="B10" s="24">
        <v>5.0</v>
      </c>
      <c r="C10" s="49"/>
      <c r="D10" s="26"/>
      <c r="E10" s="50"/>
      <c r="F10" s="51"/>
      <c r="G10" s="26"/>
      <c r="H10" s="52"/>
      <c r="I10" s="4"/>
      <c r="J10" s="4"/>
      <c r="K10" s="26"/>
      <c r="L10" s="118"/>
      <c r="M10" s="4"/>
      <c r="N10" s="26"/>
      <c r="O10" s="41"/>
      <c r="P10" s="39"/>
      <c r="Q10" s="1"/>
      <c r="R10" s="1"/>
      <c r="S10" s="1"/>
      <c r="T10" s="1" t="s">
        <v>27</v>
      </c>
      <c r="U10" s="1"/>
      <c r="V10" s="1"/>
      <c r="W10" s="1"/>
      <c r="X10" s="1"/>
    </row>
    <row r="11" ht="24.0" customHeight="1">
      <c r="A11" s="44"/>
      <c r="B11" s="24">
        <v>6.0</v>
      </c>
      <c r="C11" s="49"/>
      <c r="D11" s="26"/>
      <c r="E11" s="50"/>
      <c r="F11" s="51"/>
      <c r="G11" s="26"/>
      <c r="H11" s="52"/>
      <c r="I11" s="4"/>
      <c r="J11" s="4"/>
      <c r="K11" s="26"/>
      <c r="L11" s="52"/>
      <c r="M11" s="4"/>
      <c r="N11" s="26"/>
      <c r="O11" s="45"/>
      <c r="P11" s="47"/>
      <c r="Q11" s="46"/>
      <c r="R11" s="1"/>
      <c r="S11" s="1"/>
      <c r="T11" s="1" t="s">
        <v>28</v>
      </c>
      <c r="U11" s="46"/>
      <c r="V11" s="46"/>
      <c r="W11" s="46"/>
      <c r="X11" s="46"/>
      <c r="Y11" s="46"/>
      <c r="Z11" s="46"/>
    </row>
    <row r="12" ht="24.75" customHeight="1">
      <c r="A12" s="39"/>
      <c r="B12" s="24">
        <v>7.0</v>
      </c>
      <c r="C12" s="49"/>
      <c r="D12" s="26"/>
      <c r="E12" s="50"/>
      <c r="F12" s="51"/>
      <c r="G12" s="26"/>
      <c r="H12" s="52"/>
      <c r="I12" s="4"/>
      <c r="J12" s="4"/>
      <c r="K12" s="26"/>
      <c r="L12" s="52"/>
      <c r="M12" s="4"/>
      <c r="N12" s="26"/>
      <c r="O12" s="41"/>
      <c r="P12" s="39"/>
      <c r="Q12" s="1"/>
      <c r="R12" s="1"/>
      <c r="S12" s="1"/>
      <c r="T12" s="1" t="s">
        <v>29</v>
      </c>
      <c r="U12" s="1"/>
      <c r="V12" s="1"/>
      <c r="W12" s="1"/>
      <c r="X12" s="1"/>
    </row>
    <row r="13" ht="24.0" customHeight="1">
      <c r="A13" s="44"/>
      <c r="B13" s="24">
        <v>8.0</v>
      </c>
      <c r="C13" s="49"/>
      <c r="D13" s="26"/>
      <c r="E13" s="50"/>
      <c r="F13" s="51"/>
      <c r="G13" s="26"/>
      <c r="H13" s="52"/>
      <c r="I13" s="4"/>
      <c r="J13" s="4"/>
      <c r="K13" s="26"/>
      <c r="L13" s="52"/>
      <c r="M13" s="4"/>
      <c r="N13" s="26"/>
      <c r="O13" s="45"/>
      <c r="P13" s="47"/>
      <c r="Q13" s="46"/>
      <c r="R13" s="46"/>
      <c r="S13" s="46"/>
      <c r="T13" s="1" t="s">
        <v>30</v>
      </c>
      <c r="U13" s="46"/>
      <c r="V13" s="46"/>
      <c r="W13" s="46"/>
      <c r="X13" s="46"/>
      <c r="Y13" s="46"/>
      <c r="Z13" s="46"/>
    </row>
    <row r="14" ht="24.0" customHeight="1">
      <c r="A14" s="39"/>
      <c r="B14" s="24">
        <v>9.0</v>
      </c>
      <c r="C14" s="49"/>
      <c r="D14" s="26"/>
      <c r="E14" s="50"/>
      <c r="F14" s="51"/>
      <c r="G14" s="26"/>
      <c r="H14" s="52"/>
      <c r="I14" s="4"/>
      <c r="J14" s="4"/>
      <c r="K14" s="26"/>
      <c r="L14" s="52"/>
      <c r="M14" s="4"/>
      <c r="N14" s="26"/>
      <c r="O14" s="41"/>
      <c r="P14" s="39"/>
      <c r="Q14" s="1"/>
      <c r="R14" s="1"/>
      <c r="S14" s="1"/>
      <c r="T14" s="1"/>
      <c r="U14" s="1"/>
      <c r="V14" s="1"/>
      <c r="W14" s="1"/>
      <c r="X14" s="1"/>
    </row>
    <row r="15" ht="24.75" customHeight="1">
      <c r="A15" s="34"/>
      <c r="B15" s="24">
        <v>10.0</v>
      </c>
      <c r="C15" s="49"/>
      <c r="D15" s="26"/>
      <c r="E15" s="50"/>
      <c r="F15" s="51"/>
      <c r="G15" s="26"/>
      <c r="H15" s="52"/>
      <c r="I15" s="4"/>
      <c r="J15" s="4"/>
      <c r="K15" s="26"/>
      <c r="L15" s="52"/>
      <c r="M15" s="4"/>
      <c r="N15" s="26"/>
      <c r="O15" s="45"/>
      <c r="P15" s="47"/>
      <c r="Q15" s="1"/>
      <c r="R15" s="1"/>
      <c r="S15" s="1"/>
      <c r="T15" s="1" t="s">
        <v>31</v>
      </c>
      <c r="U15" s="1">
        <f>COUNTIF($V$6:$V$55, "PURCHASE")+COUNTIF($V$6:$V$55, "REFI")</f>
        <v>0</v>
      </c>
      <c r="V15" s="1"/>
      <c r="W15" s="1"/>
      <c r="X15" s="1"/>
    </row>
    <row r="16" ht="25.5" customHeight="1">
      <c r="A16" s="39"/>
      <c r="B16" s="24">
        <v>11.0</v>
      </c>
      <c r="C16" s="49"/>
      <c r="D16" s="26"/>
      <c r="E16" s="50"/>
      <c r="F16" s="51"/>
      <c r="G16" s="26"/>
      <c r="H16" s="52"/>
      <c r="I16" s="4"/>
      <c r="J16" s="4"/>
      <c r="K16" s="26"/>
      <c r="L16" s="52"/>
      <c r="M16" s="4"/>
      <c r="N16" s="26"/>
      <c r="O16" s="41"/>
      <c r="P16" s="39"/>
      <c r="Q16" s="1"/>
      <c r="R16" s="1"/>
      <c r="S16" s="1"/>
      <c r="T16" s="1" t="s">
        <v>32</v>
      </c>
      <c r="U16" s="1">
        <f>COUNTIF($V$6:$V$55, "PREAPP")</f>
        <v>0</v>
      </c>
      <c r="V16" s="1"/>
      <c r="W16" s="1"/>
      <c r="X16" s="1"/>
    </row>
    <row r="17" ht="24.75" customHeight="1">
      <c r="A17" s="44"/>
      <c r="B17" s="24">
        <v>12.0</v>
      </c>
      <c r="C17" s="49"/>
      <c r="D17" s="26"/>
      <c r="E17" s="50"/>
      <c r="F17" s="51"/>
      <c r="G17" s="26"/>
      <c r="H17" s="52"/>
      <c r="I17" s="4"/>
      <c r="J17" s="4"/>
      <c r="K17" s="26"/>
      <c r="L17" s="118"/>
      <c r="M17" s="4"/>
      <c r="N17" s="26"/>
      <c r="O17" s="45"/>
      <c r="P17" s="47"/>
      <c r="Q17" s="46"/>
      <c r="R17" s="1"/>
      <c r="S17" s="1"/>
      <c r="T17" s="46"/>
      <c r="U17" s="46"/>
      <c r="V17" s="46"/>
      <c r="W17" s="46"/>
      <c r="X17" s="46"/>
      <c r="Y17" s="46"/>
      <c r="Z17" s="46"/>
    </row>
    <row r="18" ht="25.5" customHeight="1">
      <c r="A18" s="39"/>
      <c r="B18" s="24">
        <v>13.0</v>
      </c>
      <c r="C18" s="49"/>
      <c r="D18" s="26"/>
      <c r="E18" s="50"/>
      <c r="F18" s="51"/>
      <c r="G18" s="26"/>
      <c r="H18" s="52"/>
      <c r="I18" s="4"/>
      <c r="J18" s="4"/>
      <c r="K18" s="26"/>
      <c r="L18" s="52"/>
      <c r="M18" s="4"/>
      <c r="N18" s="26"/>
      <c r="O18" s="41"/>
      <c r="P18" s="39"/>
      <c r="Q18" s="1"/>
      <c r="R18" s="1"/>
      <c r="S18" s="1"/>
      <c r="T18" s="1" t="s">
        <v>33</v>
      </c>
      <c r="U18" s="1">
        <f>COUNTIFS(A6:A105, "*",H6:H105, "PREAPP")</f>
        <v>0</v>
      </c>
      <c r="V18" s="1"/>
      <c r="W18" s="1"/>
      <c r="X18" s="1"/>
    </row>
    <row r="19" ht="24.75" customHeight="1">
      <c r="A19" s="34"/>
      <c r="B19" s="24">
        <v>14.0</v>
      </c>
      <c r="C19" s="49"/>
      <c r="D19" s="26"/>
      <c r="E19" s="50"/>
      <c r="F19" s="51"/>
      <c r="G19" s="26"/>
      <c r="H19" s="52"/>
      <c r="I19" s="4"/>
      <c r="J19" s="4"/>
      <c r="K19" s="26"/>
      <c r="L19" s="52"/>
      <c r="M19" s="4"/>
      <c r="N19" s="26"/>
      <c r="O19" s="45"/>
      <c r="P19" s="47"/>
      <c r="Q19" s="1"/>
      <c r="R19" s="1"/>
      <c r="S19" s="1"/>
      <c r="T19" s="1" t="s">
        <v>34</v>
      </c>
      <c r="U19" s="1">
        <f>COUNTIFS(A6:A105, "*",H6:H105, "PURCHASE")</f>
        <v>0</v>
      </c>
      <c r="V19" s="1"/>
      <c r="W19" s="1"/>
      <c r="X19" s="1"/>
    </row>
    <row r="20" ht="25.5" customHeight="1">
      <c r="A20" s="48"/>
      <c r="B20" s="24">
        <v>15.0</v>
      </c>
      <c r="C20" s="49"/>
      <c r="D20" s="26"/>
      <c r="E20" s="50"/>
      <c r="F20" s="51"/>
      <c r="G20" s="26"/>
      <c r="H20" s="52"/>
      <c r="I20" s="4"/>
      <c r="J20" s="4"/>
      <c r="K20" s="26"/>
      <c r="L20" s="52"/>
      <c r="M20" s="4"/>
      <c r="N20" s="26"/>
      <c r="O20" s="41"/>
      <c r="P20" s="39"/>
      <c r="Q20" s="1"/>
      <c r="R20" s="1"/>
      <c r="S20" s="1"/>
      <c r="T20" s="1" t="s">
        <v>35</v>
      </c>
      <c r="U20" s="1">
        <f>COUNTIFS(A6:A105, "*",H6:H105, "REFI")</f>
        <v>0</v>
      </c>
      <c r="V20" s="46"/>
      <c r="W20" s="46"/>
      <c r="X20" s="46"/>
      <c r="Y20" s="46"/>
      <c r="Z20" s="46"/>
    </row>
    <row r="21" ht="25.5" customHeight="1">
      <c r="A21" s="34"/>
      <c r="B21" s="24">
        <v>16.0</v>
      </c>
      <c r="C21" s="49"/>
      <c r="D21" s="26"/>
      <c r="E21" s="50"/>
      <c r="F21" s="51"/>
      <c r="G21" s="26"/>
      <c r="H21" s="52"/>
      <c r="I21" s="4"/>
      <c r="J21" s="4"/>
      <c r="K21" s="26"/>
      <c r="L21" s="52"/>
      <c r="M21" s="4"/>
      <c r="N21" s="26"/>
      <c r="O21" s="45"/>
      <c r="P21" s="47"/>
      <c r="Q21" s="1"/>
      <c r="R21" s="1"/>
      <c r="S21" s="1"/>
      <c r="T21" s="1"/>
      <c r="U21" s="1"/>
      <c r="V21" s="1"/>
      <c r="W21" s="1"/>
      <c r="X21" s="1"/>
    </row>
    <row r="22" ht="24.75" customHeight="1">
      <c r="A22" s="39"/>
      <c r="B22" s="24">
        <v>17.0</v>
      </c>
      <c r="C22" s="49"/>
      <c r="D22" s="26"/>
      <c r="E22" s="50"/>
      <c r="F22" s="51"/>
      <c r="G22" s="26"/>
      <c r="H22" s="52"/>
      <c r="I22" s="4"/>
      <c r="J22" s="4"/>
      <c r="K22" s="26"/>
      <c r="L22" s="52"/>
      <c r="M22" s="4"/>
      <c r="N22" s="26"/>
      <c r="O22" s="41"/>
      <c r="P22" s="39"/>
      <c r="Q22" s="1"/>
      <c r="R22" s="1"/>
      <c r="S22" s="1"/>
      <c r="T22" s="1"/>
      <c r="U22" s="1"/>
      <c r="V22" s="1"/>
      <c r="W22" s="1"/>
      <c r="X22" s="1"/>
    </row>
    <row r="23" ht="24.0" customHeight="1">
      <c r="A23" s="34"/>
      <c r="B23" s="24">
        <v>18.0</v>
      </c>
      <c r="C23" s="49"/>
      <c r="D23" s="26"/>
      <c r="E23" s="50"/>
      <c r="F23" s="51"/>
      <c r="G23" s="26"/>
      <c r="H23" s="52"/>
      <c r="I23" s="4"/>
      <c r="J23" s="4"/>
      <c r="K23" s="26"/>
      <c r="L23" s="52"/>
      <c r="M23" s="4"/>
      <c r="N23" s="26"/>
      <c r="O23" s="45"/>
      <c r="P23" s="47"/>
      <c r="Q23" s="1"/>
      <c r="R23" s="1"/>
      <c r="S23" s="1"/>
      <c r="T23" s="1"/>
      <c r="U23" s="1"/>
      <c r="V23" s="1"/>
      <c r="W23" s="1"/>
      <c r="X23" s="1"/>
    </row>
    <row r="24" ht="24.75" customHeight="1">
      <c r="A24" s="39"/>
      <c r="B24" s="24">
        <v>19.0</v>
      </c>
      <c r="C24" s="49"/>
      <c r="D24" s="26"/>
      <c r="E24" s="50"/>
      <c r="F24" s="51"/>
      <c r="G24" s="26"/>
      <c r="H24" s="52"/>
      <c r="I24" s="4"/>
      <c r="J24" s="4"/>
      <c r="K24" s="26"/>
      <c r="L24" s="52"/>
      <c r="M24" s="4"/>
      <c r="N24" s="26"/>
      <c r="O24" s="41"/>
      <c r="P24" s="39"/>
      <c r="Q24" s="1"/>
      <c r="R24" s="1"/>
      <c r="S24" s="1"/>
      <c r="T24" s="1"/>
      <c r="U24" s="1"/>
      <c r="V24" s="1"/>
      <c r="W24" s="1"/>
      <c r="X24" s="1"/>
    </row>
    <row r="25" ht="24.0" customHeight="1">
      <c r="A25" s="34"/>
      <c r="B25" s="24">
        <v>20.0</v>
      </c>
      <c r="C25" s="49"/>
      <c r="D25" s="26"/>
      <c r="E25" s="50"/>
      <c r="F25" s="51"/>
      <c r="G25" s="26"/>
      <c r="H25" s="52"/>
      <c r="I25" s="4"/>
      <c r="J25" s="4"/>
      <c r="K25" s="26"/>
      <c r="L25" s="52"/>
      <c r="M25" s="4"/>
      <c r="N25" s="26"/>
      <c r="O25" s="45"/>
      <c r="P25" s="47"/>
      <c r="Q25" s="1"/>
      <c r="R25" s="1"/>
      <c r="S25" s="1"/>
      <c r="T25" s="1"/>
      <c r="U25" s="1"/>
      <c r="V25" s="1"/>
      <c r="W25" s="1"/>
      <c r="X25" s="1"/>
    </row>
    <row r="26" ht="24.0" customHeight="1">
      <c r="A26" s="39"/>
      <c r="B26" s="24">
        <v>21.0</v>
      </c>
      <c r="C26" s="49"/>
      <c r="D26" s="26"/>
      <c r="E26" s="50"/>
      <c r="F26" s="51"/>
      <c r="G26" s="26"/>
      <c r="H26" s="52"/>
      <c r="I26" s="4"/>
      <c r="J26" s="4"/>
      <c r="K26" s="26"/>
      <c r="L26" s="52"/>
      <c r="M26" s="4"/>
      <c r="N26" s="26"/>
      <c r="O26" s="41"/>
      <c r="P26" s="39"/>
      <c r="Q26" s="1"/>
      <c r="S26" s="53"/>
      <c r="T26" s="1"/>
      <c r="U26" s="1"/>
      <c r="V26" s="1"/>
      <c r="W26" s="1"/>
      <c r="X26" s="1"/>
    </row>
    <row r="27" ht="24.75" customHeight="1">
      <c r="A27" s="48"/>
      <c r="B27" s="24">
        <v>22.0</v>
      </c>
      <c r="C27" s="49"/>
      <c r="D27" s="26"/>
      <c r="E27" s="50"/>
      <c r="F27" s="51"/>
      <c r="G27" s="26"/>
      <c r="H27" s="52"/>
      <c r="I27" s="4"/>
      <c r="J27" s="4"/>
      <c r="K27" s="26"/>
      <c r="L27" s="52"/>
      <c r="M27" s="4"/>
      <c r="N27" s="26"/>
      <c r="O27" s="45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39"/>
      <c r="B28" s="24">
        <v>23.0</v>
      </c>
      <c r="C28" s="49"/>
      <c r="D28" s="26"/>
      <c r="E28" s="50"/>
      <c r="F28" s="51"/>
      <c r="G28" s="26"/>
      <c r="H28" s="52"/>
      <c r="I28" s="4"/>
      <c r="J28" s="4"/>
      <c r="K28" s="26"/>
      <c r="L28" s="52"/>
      <c r="M28" s="4"/>
      <c r="N28" s="26"/>
      <c r="O28" s="45"/>
      <c r="P28" s="47"/>
      <c r="Q28" s="1"/>
      <c r="R28" s="1"/>
      <c r="S28" s="1"/>
      <c r="T28" s="1"/>
      <c r="U28" s="1"/>
      <c r="V28" s="1"/>
      <c r="W28" s="1"/>
      <c r="X28" s="1"/>
    </row>
    <row r="29" ht="24.75" customHeight="1">
      <c r="A29" s="39"/>
      <c r="B29" s="24">
        <v>24.0</v>
      </c>
      <c r="C29" s="49"/>
      <c r="D29" s="26"/>
      <c r="E29" s="50"/>
      <c r="F29" s="51"/>
      <c r="G29" s="26"/>
      <c r="H29" s="52"/>
      <c r="I29" s="4"/>
      <c r="J29" s="4"/>
      <c r="K29" s="26"/>
      <c r="L29" s="52"/>
      <c r="M29" s="4"/>
      <c r="N29" s="26"/>
      <c r="O29" s="45"/>
      <c r="P29" s="47"/>
      <c r="Q29" s="1"/>
      <c r="R29" s="1"/>
      <c r="S29" s="1"/>
      <c r="T29" s="1"/>
      <c r="U29" s="1"/>
      <c r="V29" s="1"/>
      <c r="W29" s="1"/>
      <c r="X29" s="1"/>
    </row>
    <row r="30" ht="24.75" customHeight="1">
      <c r="A30" s="39"/>
      <c r="B30" s="24">
        <v>25.0</v>
      </c>
      <c r="C30" s="49"/>
      <c r="D30" s="26"/>
      <c r="E30" s="50"/>
      <c r="F30" s="51"/>
      <c r="G30" s="26"/>
      <c r="H30" s="52"/>
      <c r="I30" s="4"/>
      <c r="J30" s="4"/>
      <c r="K30" s="26"/>
      <c r="L30" s="52"/>
      <c r="M30" s="4"/>
      <c r="N30" s="26"/>
      <c r="O30" s="45"/>
      <c r="P30" s="47"/>
      <c r="Q30" s="1"/>
      <c r="R30" s="1"/>
      <c r="S30" s="1"/>
      <c r="T30" s="1"/>
      <c r="U30" s="1"/>
      <c r="V30" s="1"/>
      <c r="W30" s="1"/>
      <c r="X30" s="1"/>
    </row>
    <row r="31" ht="24.0" customHeight="1">
      <c r="A31" s="39"/>
      <c r="B31" s="24">
        <v>26.0</v>
      </c>
      <c r="C31" s="49"/>
      <c r="D31" s="26"/>
      <c r="E31" s="50"/>
      <c r="F31" s="54"/>
      <c r="G31" s="22"/>
      <c r="H31" s="52"/>
      <c r="I31" s="4"/>
      <c r="J31" s="4"/>
      <c r="K31" s="26"/>
      <c r="L31" s="52"/>
      <c r="M31" s="4"/>
      <c r="N31" s="26"/>
      <c r="O31" s="55"/>
      <c r="P31" s="23"/>
      <c r="Q31" s="1"/>
      <c r="R31" s="1"/>
      <c r="S31" s="1"/>
      <c r="T31" s="1"/>
      <c r="U31" s="1"/>
      <c r="V31" s="1"/>
      <c r="W31" s="1"/>
      <c r="X31" s="1"/>
    </row>
    <row r="32" ht="24.0" customHeight="1">
      <c r="A32" s="34"/>
      <c r="B32" s="24">
        <v>27.0</v>
      </c>
      <c r="C32" s="49"/>
      <c r="D32" s="26"/>
      <c r="E32" s="50"/>
      <c r="F32" s="51"/>
      <c r="G32" s="26"/>
      <c r="H32" s="52"/>
      <c r="I32" s="4"/>
      <c r="J32" s="4"/>
      <c r="K32" s="26"/>
      <c r="L32" s="52"/>
      <c r="M32" s="4"/>
      <c r="N32" s="26"/>
      <c r="O32" s="45"/>
      <c r="P32" s="47"/>
      <c r="Q32" s="1"/>
      <c r="R32" s="1"/>
      <c r="S32" s="1"/>
      <c r="T32" s="1"/>
      <c r="U32" s="1"/>
      <c r="V32" s="1"/>
      <c r="W32" s="1"/>
      <c r="X32" s="1"/>
    </row>
    <row r="33" ht="24.0" customHeight="1">
      <c r="A33" s="39"/>
      <c r="B33" s="24">
        <v>28.0</v>
      </c>
      <c r="C33" s="49"/>
      <c r="D33" s="26"/>
      <c r="E33" s="50"/>
      <c r="F33" s="51"/>
      <c r="G33" s="26"/>
      <c r="H33" s="52"/>
      <c r="I33" s="4"/>
      <c r="J33" s="4"/>
      <c r="K33" s="26"/>
      <c r="L33" s="52"/>
      <c r="M33" s="4"/>
      <c r="N33" s="26"/>
      <c r="O33" s="41"/>
      <c r="P33" s="39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0" customHeight="1">
      <c r="A34" s="34"/>
      <c r="B34" s="24">
        <v>29.0</v>
      </c>
      <c r="C34" s="49"/>
      <c r="D34" s="26"/>
      <c r="E34" s="50"/>
      <c r="F34" s="51"/>
      <c r="G34" s="26"/>
      <c r="H34" s="52"/>
      <c r="I34" s="4"/>
      <c r="J34" s="4"/>
      <c r="K34" s="26"/>
      <c r="L34" s="52"/>
      <c r="M34" s="4"/>
      <c r="N34" s="26"/>
      <c r="O34" s="45"/>
      <c r="P34" s="47"/>
      <c r="Q34" s="1"/>
      <c r="R34" s="1"/>
      <c r="S34" s="1"/>
      <c r="T34" s="1"/>
      <c r="U34" s="1"/>
      <c r="V34" s="1"/>
      <c r="W34" s="1"/>
      <c r="X34" s="1"/>
    </row>
    <row r="35" ht="24.0" customHeight="1">
      <c r="A35" s="39"/>
      <c r="B35" s="24">
        <v>30.0</v>
      </c>
      <c r="C35" s="49"/>
      <c r="D35" s="26"/>
      <c r="E35" s="50"/>
      <c r="F35" s="51"/>
      <c r="G35" s="26"/>
      <c r="H35" s="52"/>
      <c r="I35" s="4"/>
      <c r="J35" s="4"/>
      <c r="K35" s="26"/>
      <c r="L35" s="52"/>
      <c r="M35" s="4"/>
      <c r="N35" s="26"/>
      <c r="O35" s="41"/>
      <c r="P35" s="39"/>
      <c r="Q35" s="1"/>
      <c r="R35" s="1"/>
      <c r="S35" s="1"/>
      <c r="T35" s="1"/>
      <c r="U35" s="1"/>
      <c r="V35" s="1"/>
      <c r="W35" s="1"/>
      <c r="X35" s="1"/>
    </row>
    <row r="36" ht="24.0" customHeight="1">
      <c r="A36" s="34"/>
      <c r="B36" s="24">
        <v>31.0</v>
      </c>
      <c r="C36" s="49"/>
      <c r="D36" s="26"/>
      <c r="E36" s="50"/>
      <c r="F36" s="51"/>
      <c r="G36" s="26"/>
      <c r="H36" s="52"/>
      <c r="I36" s="4"/>
      <c r="J36" s="4"/>
      <c r="K36" s="26"/>
      <c r="L36" s="52"/>
      <c r="M36" s="4"/>
      <c r="N36" s="26"/>
      <c r="O36" s="45"/>
      <c r="P36" s="47"/>
      <c r="Q36" s="1"/>
      <c r="R36" s="1"/>
      <c r="S36" s="1"/>
      <c r="T36" s="1"/>
      <c r="U36" s="1"/>
      <c r="V36" s="1"/>
      <c r="W36" s="1"/>
      <c r="X36" s="1"/>
    </row>
    <row r="37" ht="24.0" customHeight="1">
      <c r="A37" s="39"/>
      <c r="B37" s="24">
        <v>32.0</v>
      </c>
      <c r="C37" s="49"/>
      <c r="D37" s="26"/>
      <c r="E37" s="50"/>
      <c r="F37" s="51"/>
      <c r="G37" s="26"/>
      <c r="H37" s="52"/>
      <c r="I37" s="4"/>
      <c r="J37" s="4"/>
      <c r="K37" s="26"/>
      <c r="L37" s="52"/>
      <c r="M37" s="4"/>
      <c r="N37" s="26"/>
      <c r="O37" s="41"/>
      <c r="P37" s="58"/>
      <c r="Q37" s="1"/>
      <c r="R37" s="1"/>
      <c r="S37" s="1"/>
      <c r="T37" s="1"/>
      <c r="U37" s="1"/>
      <c r="V37" s="1"/>
      <c r="W37" s="1"/>
      <c r="X37" s="1"/>
    </row>
    <row r="38" ht="24.0" customHeight="1">
      <c r="A38" s="44"/>
      <c r="B38" s="24">
        <v>33.0</v>
      </c>
      <c r="C38" s="49"/>
      <c r="D38" s="26"/>
      <c r="E38" s="50"/>
      <c r="F38" s="51"/>
      <c r="G38" s="26"/>
      <c r="H38" s="52"/>
      <c r="I38" s="4"/>
      <c r="J38" s="4"/>
      <c r="K38" s="26"/>
      <c r="L38" s="52"/>
      <c r="M38" s="4"/>
      <c r="N38" s="26"/>
      <c r="O38" s="45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0" customHeight="1">
      <c r="A39" s="39"/>
      <c r="B39" s="24">
        <v>34.0</v>
      </c>
      <c r="C39" s="49"/>
      <c r="D39" s="26"/>
      <c r="E39" s="50"/>
      <c r="F39" s="51"/>
      <c r="G39" s="26"/>
      <c r="H39" s="52"/>
      <c r="I39" s="4"/>
      <c r="J39" s="4"/>
      <c r="K39" s="26"/>
      <c r="L39" s="52"/>
      <c r="M39" s="4"/>
      <c r="N39" s="26"/>
      <c r="O39" s="41"/>
      <c r="P39" s="39"/>
      <c r="Q39" s="1"/>
      <c r="R39" s="1"/>
      <c r="S39" s="1"/>
      <c r="T39" s="1"/>
      <c r="U39" s="1"/>
      <c r="V39" s="1"/>
      <c r="W39" s="1"/>
      <c r="X39" s="1"/>
    </row>
    <row r="40" ht="24.0" customHeight="1">
      <c r="A40" s="34"/>
      <c r="B40" s="24">
        <v>35.0</v>
      </c>
      <c r="C40" s="49"/>
      <c r="D40" s="26"/>
      <c r="E40" s="50"/>
      <c r="F40" s="51"/>
      <c r="G40" s="26"/>
      <c r="H40" s="52"/>
      <c r="I40" s="4"/>
      <c r="J40" s="4"/>
      <c r="K40" s="26"/>
      <c r="L40" s="52"/>
      <c r="M40" s="4"/>
      <c r="N40" s="26"/>
      <c r="O40" s="45"/>
      <c r="P40" s="47"/>
      <c r="Q40" s="1"/>
      <c r="R40" s="1"/>
      <c r="S40" s="1"/>
      <c r="T40" s="1"/>
      <c r="U40" s="1"/>
      <c r="V40" s="1"/>
      <c r="W40" s="1"/>
      <c r="X40" s="1"/>
    </row>
    <row r="41" ht="24.0" customHeight="1">
      <c r="A41" s="39"/>
      <c r="B41" s="24">
        <v>36.0</v>
      </c>
      <c r="C41" s="49"/>
      <c r="D41" s="26"/>
      <c r="E41" s="50"/>
      <c r="F41" s="51"/>
      <c r="G41" s="26"/>
      <c r="H41" s="52"/>
      <c r="I41" s="4"/>
      <c r="J41" s="4"/>
      <c r="K41" s="26"/>
      <c r="L41" s="52"/>
      <c r="M41" s="4"/>
      <c r="N41" s="26"/>
      <c r="O41" s="41"/>
      <c r="P41" s="39"/>
      <c r="S41" s="53"/>
      <c r="V41" s="53"/>
    </row>
    <row r="42" ht="24.0" customHeight="1">
      <c r="A42" s="34"/>
      <c r="B42" s="24">
        <v>37.0</v>
      </c>
      <c r="C42" s="49"/>
      <c r="D42" s="26"/>
      <c r="E42" s="50"/>
      <c r="F42" s="51"/>
      <c r="G42" s="26"/>
      <c r="H42" s="52"/>
      <c r="I42" s="4"/>
      <c r="J42" s="4"/>
      <c r="K42" s="26"/>
      <c r="L42" s="118"/>
      <c r="M42" s="4"/>
      <c r="N42" s="26"/>
      <c r="O42" s="45"/>
      <c r="P42" s="47"/>
      <c r="S42" s="53"/>
      <c r="V42" s="53"/>
    </row>
    <row r="43" ht="24.0" customHeight="1">
      <c r="A43" s="39"/>
      <c r="B43" s="24">
        <v>38.0</v>
      </c>
      <c r="C43" s="49"/>
      <c r="D43" s="26"/>
      <c r="E43" s="50"/>
      <c r="F43" s="51"/>
      <c r="G43" s="26"/>
      <c r="H43" s="52"/>
      <c r="I43" s="4"/>
      <c r="J43" s="4"/>
      <c r="K43" s="26"/>
      <c r="L43" s="52"/>
      <c r="M43" s="4"/>
      <c r="N43" s="26"/>
      <c r="O43" s="41"/>
      <c r="P43" s="39"/>
      <c r="S43" s="53"/>
      <c r="V43" s="53"/>
    </row>
    <row r="44" ht="24.0" customHeight="1">
      <c r="A44" s="44"/>
      <c r="B44" s="24">
        <v>39.0</v>
      </c>
      <c r="C44" s="49"/>
      <c r="D44" s="26"/>
      <c r="E44" s="50"/>
      <c r="F44" s="51"/>
      <c r="G44" s="26"/>
      <c r="H44" s="52"/>
      <c r="I44" s="4"/>
      <c r="J44" s="4"/>
      <c r="K44" s="26"/>
      <c r="L44" s="52"/>
      <c r="M44" s="4"/>
      <c r="N44" s="26"/>
      <c r="O44" s="45"/>
      <c r="P44" s="59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0" customHeight="1">
      <c r="A45" s="39"/>
      <c r="B45" s="24">
        <v>40.0</v>
      </c>
      <c r="C45" s="49"/>
      <c r="D45" s="26"/>
      <c r="E45" s="50"/>
      <c r="F45" s="51"/>
      <c r="G45" s="26"/>
      <c r="H45" s="52"/>
      <c r="I45" s="4"/>
      <c r="J45" s="4"/>
      <c r="K45" s="26"/>
      <c r="L45" s="52"/>
      <c r="M45" s="4"/>
      <c r="N45" s="26"/>
      <c r="O45" s="41"/>
      <c r="P45" s="39"/>
      <c r="S45" s="53"/>
      <c r="V45" s="53"/>
    </row>
    <row r="46" ht="24.0" customHeight="1">
      <c r="A46" s="34"/>
      <c r="B46" s="24">
        <v>41.0</v>
      </c>
      <c r="C46" s="49"/>
      <c r="D46" s="26"/>
      <c r="E46" s="50"/>
      <c r="F46" s="51"/>
      <c r="G46" s="26"/>
      <c r="H46" s="52"/>
      <c r="I46" s="4"/>
      <c r="J46" s="4"/>
      <c r="K46" s="26"/>
      <c r="L46" s="52"/>
      <c r="M46" s="4"/>
      <c r="N46" s="26"/>
      <c r="O46" s="45"/>
      <c r="P46" s="47"/>
      <c r="S46" s="53"/>
      <c r="V46" s="53"/>
    </row>
    <row r="47" ht="24.0" customHeight="1">
      <c r="A47" s="48"/>
      <c r="B47" s="24">
        <v>42.0</v>
      </c>
      <c r="C47" s="49"/>
      <c r="D47" s="26"/>
      <c r="E47" s="50"/>
      <c r="F47" s="51"/>
      <c r="G47" s="26"/>
      <c r="H47" s="52"/>
      <c r="I47" s="4"/>
      <c r="J47" s="4"/>
      <c r="K47" s="26"/>
      <c r="L47" s="52"/>
      <c r="M47" s="4"/>
      <c r="N47" s="26"/>
      <c r="O47" s="41"/>
      <c r="P47" s="39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0" customHeight="1">
      <c r="A48" s="34"/>
      <c r="B48" s="24">
        <v>43.0</v>
      </c>
      <c r="C48" s="49"/>
      <c r="D48" s="26"/>
      <c r="E48" s="50"/>
      <c r="F48" s="51"/>
      <c r="G48" s="26"/>
      <c r="H48" s="52"/>
      <c r="I48" s="4"/>
      <c r="J48" s="4"/>
      <c r="K48" s="26"/>
      <c r="L48" s="52"/>
      <c r="M48" s="4"/>
      <c r="N48" s="26"/>
      <c r="O48" s="45"/>
      <c r="P48" s="47"/>
      <c r="S48" s="53"/>
      <c r="V48" s="53"/>
    </row>
    <row r="49" ht="24.0" customHeight="1">
      <c r="A49" s="39"/>
      <c r="B49" s="24">
        <v>44.0</v>
      </c>
      <c r="C49" s="49"/>
      <c r="D49" s="26"/>
      <c r="E49" s="50"/>
      <c r="F49" s="51"/>
      <c r="G49" s="26"/>
      <c r="H49" s="52"/>
      <c r="I49" s="4"/>
      <c r="J49" s="4"/>
      <c r="K49" s="26"/>
      <c r="L49" s="52"/>
      <c r="M49" s="4"/>
      <c r="N49" s="26"/>
      <c r="O49" s="41"/>
      <c r="P49" s="39"/>
      <c r="S49" s="53"/>
      <c r="V49" s="53"/>
    </row>
    <row r="50" ht="24.0" customHeight="1">
      <c r="A50" s="34"/>
      <c r="B50" s="24">
        <v>45.0</v>
      </c>
      <c r="C50" s="49"/>
      <c r="D50" s="26"/>
      <c r="E50" s="50"/>
      <c r="F50" s="51"/>
      <c r="G50" s="26"/>
      <c r="H50" s="52"/>
      <c r="I50" s="4"/>
      <c r="J50" s="4"/>
      <c r="K50" s="26"/>
      <c r="L50" s="52"/>
      <c r="M50" s="4"/>
      <c r="N50" s="26"/>
      <c r="O50" s="45"/>
      <c r="P50" s="47"/>
      <c r="S50" s="53"/>
      <c r="V50" s="53"/>
    </row>
    <row r="51" ht="24.0" customHeight="1">
      <c r="A51" s="39"/>
      <c r="B51" s="24">
        <v>46.0</v>
      </c>
      <c r="C51" s="49"/>
      <c r="D51" s="26"/>
      <c r="E51" s="50"/>
      <c r="F51" s="51"/>
      <c r="G51" s="26"/>
      <c r="H51" s="52"/>
      <c r="I51" s="4"/>
      <c r="J51" s="4"/>
      <c r="K51" s="26"/>
      <c r="L51" s="52"/>
      <c r="M51" s="4"/>
      <c r="N51" s="26"/>
      <c r="O51" s="41"/>
      <c r="P51" s="39"/>
      <c r="Q51" s="1"/>
      <c r="R51" s="1"/>
      <c r="S51" s="1"/>
      <c r="V51" s="53"/>
    </row>
    <row r="52" ht="24.0" customHeight="1">
      <c r="A52" s="48"/>
      <c r="B52" s="24">
        <v>47.0</v>
      </c>
      <c r="C52" s="49"/>
      <c r="D52" s="26"/>
      <c r="E52" s="50"/>
      <c r="F52" s="51"/>
      <c r="G52" s="26"/>
      <c r="H52" s="52"/>
      <c r="I52" s="4"/>
      <c r="J52" s="4"/>
      <c r="K52" s="26"/>
      <c r="L52" s="52"/>
      <c r="M52" s="4"/>
      <c r="N52" s="26"/>
      <c r="O52" s="45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0" customHeight="1">
      <c r="A53" s="39"/>
      <c r="B53" s="24">
        <v>48.0</v>
      </c>
      <c r="C53" s="49"/>
      <c r="D53" s="26"/>
      <c r="E53" s="50"/>
      <c r="F53" s="51"/>
      <c r="G53" s="26"/>
      <c r="H53" s="52"/>
      <c r="I53" s="4"/>
      <c r="J53" s="4"/>
      <c r="K53" s="26"/>
      <c r="L53" s="52"/>
      <c r="M53" s="4"/>
      <c r="N53" s="26"/>
      <c r="O53" s="45"/>
      <c r="P53" s="47"/>
      <c r="Q53" s="1"/>
      <c r="R53" s="1"/>
      <c r="S53" s="1"/>
      <c r="V53" s="53"/>
    </row>
    <row r="54" ht="24.0" customHeight="1">
      <c r="A54" s="48"/>
      <c r="B54" s="24">
        <v>49.0</v>
      </c>
      <c r="C54" s="49"/>
      <c r="D54" s="26"/>
      <c r="E54" s="50"/>
      <c r="F54" s="51"/>
      <c r="G54" s="26"/>
      <c r="H54" s="52"/>
      <c r="I54" s="4"/>
      <c r="J54" s="4"/>
      <c r="K54" s="26"/>
      <c r="L54" s="52"/>
      <c r="M54" s="4"/>
      <c r="N54" s="26"/>
      <c r="O54" s="45"/>
      <c r="P54" s="47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0" customHeight="1">
      <c r="A55" s="39"/>
      <c r="B55" s="24">
        <v>50.0</v>
      </c>
      <c r="C55" s="49"/>
      <c r="D55" s="26"/>
      <c r="E55" s="50"/>
      <c r="F55" s="51"/>
      <c r="G55" s="26"/>
      <c r="H55" s="52"/>
      <c r="I55" s="4"/>
      <c r="J55" s="4"/>
      <c r="K55" s="26"/>
      <c r="L55" s="52"/>
      <c r="M55" s="4"/>
      <c r="N55" s="26"/>
      <c r="O55" s="45"/>
      <c r="P55" s="47"/>
      <c r="S55" s="53"/>
      <c r="V55" s="53"/>
    </row>
    <row r="56" ht="24.0" customHeight="1">
      <c r="A56" s="39"/>
      <c r="B56" s="24">
        <v>51.0</v>
      </c>
      <c r="C56" s="49"/>
      <c r="D56" s="26"/>
      <c r="E56" s="50"/>
      <c r="F56" s="54"/>
      <c r="G56" s="22"/>
      <c r="H56" s="52"/>
      <c r="I56" s="4"/>
      <c r="J56" s="4"/>
      <c r="K56" s="26"/>
      <c r="L56" s="52"/>
      <c r="M56" s="4"/>
      <c r="N56" s="26"/>
      <c r="O56" s="55"/>
      <c r="P56" s="23"/>
    </row>
    <row r="57" ht="24.0" customHeight="1">
      <c r="A57" s="34"/>
      <c r="B57" s="24">
        <v>52.0</v>
      </c>
      <c r="C57" s="49"/>
      <c r="D57" s="26"/>
      <c r="E57" s="50"/>
      <c r="F57" s="51"/>
      <c r="G57" s="26"/>
      <c r="H57" s="52"/>
      <c r="I57" s="4"/>
      <c r="J57" s="4"/>
      <c r="K57" s="26"/>
      <c r="L57" s="52"/>
      <c r="M57" s="4"/>
      <c r="N57" s="26"/>
      <c r="O57" s="45"/>
      <c r="P57" s="47"/>
    </row>
    <row r="58" ht="24.0" customHeight="1">
      <c r="A58" s="39"/>
      <c r="B58" s="24">
        <v>53.0</v>
      </c>
      <c r="C58" s="49"/>
      <c r="D58" s="26"/>
      <c r="E58" s="50"/>
      <c r="F58" s="51"/>
      <c r="G58" s="26"/>
      <c r="H58" s="52"/>
      <c r="I58" s="4"/>
      <c r="J58" s="4"/>
      <c r="K58" s="26"/>
      <c r="L58" s="52"/>
      <c r="M58" s="4"/>
      <c r="N58" s="26"/>
      <c r="O58" s="41"/>
      <c r="P58" s="39"/>
    </row>
    <row r="59" ht="24.0" customHeight="1">
      <c r="A59" s="34"/>
      <c r="B59" s="24">
        <v>54.0</v>
      </c>
      <c r="C59" s="49"/>
      <c r="D59" s="26"/>
      <c r="E59" s="50"/>
      <c r="F59" s="51"/>
      <c r="G59" s="26"/>
      <c r="H59" s="52"/>
      <c r="I59" s="4"/>
      <c r="J59" s="4"/>
      <c r="K59" s="26"/>
      <c r="L59" s="52"/>
      <c r="M59" s="4"/>
      <c r="N59" s="26"/>
      <c r="O59" s="45"/>
      <c r="P59" s="47"/>
    </row>
    <row r="60" ht="24.0" customHeight="1">
      <c r="A60" s="48"/>
      <c r="B60" s="24">
        <v>55.0</v>
      </c>
      <c r="C60" s="49"/>
      <c r="D60" s="26"/>
      <c r="E60" s="50"/>
      <c r="F60" s="51"/>
      <c r="G60" s="26"/>
      <c r="H60" s="52"/>
      <c r="I60" s="4"/>
      <c r="J60" s="4"/>
      <c r="K60" s="26"/>
      <c r="L60" s="52"/>
      <c r="M60" s="4"/>
      <c r="N60" s="26"/>
      <c r="O60" s="41"/>
      <c r="P60" s="3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0" customHeight="1">
      <c r="A61" s="34"/>
      <c r="B61" s="24">
        <v>56.0</v>
      </c>
      <c r="C61" s="49"/>
      <c r="D61" s="26"/>
      <c r="E61" s="50"/>
      <c r="F61" s="51"/>
      <c r="G61" s="26"/>
      <c r="H61" s="52"/>
      <c r="I61" s="4"/>
      <c r="J61" s="4"/>
      <c r="K61" s="26"/>
      <c r="L61" s="52"/>
      <c r="M61" s="4"/>
      <c r="N61" s="26"/>
      <c r="O61" s="45"/>
      <c r="P61" s="47"/>
    </row>
    <row r="62" ht="24.0" customHeight="1">
      <c r="A62" s="48"/>
      <c r="B62" s="24">
        <v>57.0</v>
      </c>
      <c r="C62" s="49"/>
      <c r="D62" s="26"/>
      <c r="E62" s="50"/>
      <c r="F62" s="51"/>
      <c r="G62" s="26"/>
      <c r="H62" s="52"/>
      <c r="I62" s="4"/>
      <c r="J62" s="4"/>
      <c r="K62" s="26"/>
      <c r="L62" s="52"/>
      <c r="M62" s="4"/>
      <c r="N62" s="26"/>
      <c r="O62" s="41"/>
      <c r="P62" s="3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0" customHeight="1">
      <c r="A63" s="34"/>
      <c r="B63" s="24">
        <v>58.0</v>
      </c>
      <c r="C63" s="49"/>
      <c r="D63" s="26"/>
      <c r="E63" s="50"/>
      <c r="F63" s="51"/>
      <c r="G63" s="26"/>
      <c r="H63" s="52"/>
      <c r="I63" s="4"/>
      <c r="J63" s="4"/>
      <c r="K63" s="26"/>
      <c r="L63" s="52"/>
      <c r="M63" s="4"/>
      <c r="N63" s="26"/>
      <c r="O63" s="45"/>
      <c r="P63" s="47"/>
    </row>
    <row r="64" ht="24.0" customHeight="1">
      <c r="A64" s="39"/>
      <c r="B64" s="24">
        <v>59.0</v>
      </c>
      <c r="C64" s="49"/>
      <c r="D64" s="26"/>
      <c r="E64" s="50"/>
      <c r="F64" s="51"/>
      <c r="G64" s="26"/>
      <c r="H64" s="52"/>
      <c r="I64" s="4"/>
      <c r="J64" s="4"/>
      <c r="K64" s="26"/>
      <c r="L64" s="52"/>
      <c r="M64" s="4"/>
      <c r="N64" s="26"/>
      <c r="O64" s="41"/>
      <c r="P64" s="39"/>
    </row>
    <row r="65" ht="24.0" customHeight="1">
      <c r="A65" s="34"/>
      <c r="B65" s="24">
        <v>60.0</v>
      </c>
      <c r="C65" s="49"/>
      <c r="D65" s="26"/>
      <c r="E65" s="50"/>
      <c r="F65" s="51"/>
      <c r="G65" s="26"/>
      <c r="H65" s="52"/>
      <c r="I65" s="4"/>
      <c r="J65" s="4"/>
      <c r="K65" s="26"/>
      <c r="L65" s="52"/>
      <c r="M65" s="4"/>
      <c r="N65" s="26"/>
      <c r="O65" s="45"/>
      <c r="P65" s="47"/>
    </row>
    <row r="66" ht="24.0" customHeight="1">
      <c r="A66" s="39"/>
      <c r="B66" s="24">
        <v>61.0</v>
      </c>
      <c r="C66" s="49"/>
      <c r="D66" s="26"/>
      <c r="E66" s="50"/>
      <c r="F66" s="51"/>
      <c r="G66" s="26"/>
      <c r="H66" s="52"/>
      <c r="I66" s="4"/>
      <c r="J66" s="4"/>
      <c r="K66" s="26"/>
      <c r="L66" s="52"/>
      <c r="M66" s="4"/>
      <c r="N66" s="26"/>
      <c r="O66" s="41"/>
      <c r="P66" s="39"/>
    </row>
    <row r="67" ht="24.0" customHeight="1">
      <c r="A67" s="34"/>
      <c r="B67" s="24">
        <v>62.0</v>
      </c>
      <c r="C67" s="49"/>
      <c r="D67" s="26"/>
      <c r="E67" s="50"/>
      <c r="F67" s="51"/>
      <c r="G67" s="26"/>
      <c r="H67" s="52"/>
      <c r="I67" s="4"/>
      <c r="J67" s="4"/>
      <c r="K67" s="26"/>
      <c r="L67" s="52"/>
      <c r="M67" s="4"/>
      <c r="N67" s="26"/>
      <c r="O67" s="45"/>
      <c r="P67" s="47"/>
    </row>
    <row r="68" ht="24.0" customHeight="1">
      <c r="A68" s="48"/>
      <c r="B68" s="24">
        <v>63.0</v>
      </c>
      <c r="C68" s="49"/>
      <c r="D68" s="26"/>
      <c r="E68" s="50"/>
      <c r="F68" s="51"/>
      <c r="G68" s="26"/>
      <c r="H68" s="52"/>
      <c r="I68" s="4"/>
      <c r="J68" s="4"/>
      <c r="K68" s="26"/>
      <c r="L68" s="52"/>
      <c r="M68" s="4"/>
      <c r="N68" s="26"/>
      <c r="O68" s="41"/>
      <c r="P68" s="3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0" customHeight="1">
      <c r="A69" s="34"/>
      <c r="B69" s="24">
        <v>64.0</v>
      </c>
      <c r="C69" s="49"/>
      <c r="D69" s="26"/>
      <c r="E69" s="50"/>
      <c r="F69" s="51"/>
      <c r="G69" s="26"/>
      <c r="H69" s="52"/>
      <c r="I69" s="4"/>
      <c r="J69" s="4"/>
      <c r="K69" s="26"/>
      <c r="L69" s="52"/>
      <c r="M69" s="4"/>
      <c r="N69" s="26"/>
      <c r="O69" s="45"/>
      <c r="P69" s="47"/>
    </row>
    <row r="70" ht="24.0" customHeight="1">
      <c r="A70" s="48"/>
      <c r="B70" s="24">
        <v>65.0</v>
      </c>
      <c r="C70" s="49"/>
      <c r="D70" s="26"/>
      <c r="E70" s="50"/>
      <c r="F70" s="51"/>
      <c r="G70" s="26"/>
      <c r="H70" s="52"/>
      <c r="I70" s="4"/>
      <c r="J70" s="4"/>
      <c r="K70" s="26"/>
      <c r="L70" s="52"/>
      <c r="M70" s="4"/>
      <c r="N70" s="26"/>
      <c r="O70" s="41"/>
      <c r="P70" s="3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0" customHeight="1">
      <c r="A71" s="34"/>
      <c r="B71" s="24">
        <v>66.0</v>
      </c>
      <c r="C71" s="49"/>
      <c r="D71" s="26"/>
      <c r="E71" s="50"/>
      <c r="F71" s="51"/>
      <c r="G71" s="26"/>
      <c r="H71" s="52"/>
      <c r="I71" s="4"/>
      <c r="J71" s="4"/>
      <c r="K71" s="26"/>
      <c r="L71" s="52"/>
      <c r="M71" s="4"/>
      <c r="N71" s="26"/>
      <c r="O71" s="45"/>
      <c r="P71" s="47"/>
    </row>
    <row r="72" ht="24.0" customHeight="1">
      <c r="A72" s="39"/>
      <c r="B72" s="24">
        <v>67.0</v>
      </c>
      <c r="C72" s="49"/>
      <c r="D72" s="26"/>
      <c r="E72" s="50"/>
      <c r="F72" s="51"/>
      <c r="G72" s="26"/>
      <c r="H72" s="52"/>
      <c r="I72" s="4"/>
      <c r="J72" s="4"/>
      <c r="K72" s="26"/>
      <c r="L72" s="52"/>
      <c r="M72" s="4"/>
      <c r="N72" s="26"/>
      <c r="O72" s="41"/>
      <c r="P72" s="39"/>
    </row>
    <row r="73" ht="24.0" customHeight="1">
      <c r="A73" s="34"/>
      <c r="B73" s="24">
        <v>68.0</v>
      </c>
      <c r="C73" s="49"/>
      <c r="D73" s="26"/>
      <c r="E73" s="50"/>
      <c r="F73" s="51"/>
      <c r="G73" s="26"/>
      <c r="H73" s="52"/>
      <c r="I73" s="4"/>
      <c r="J73" s="4"/>
      <c r="K73" s="26"/>
      <c r="L73" s="52"/>
      <c r="M73" s="4"/>
      <c r="N73" s="26"/>
      <c r="O73" s="45"/>
      <c r="P73" s="47"/>
    </row>
    <row r="74" ht="24.0" customHeight="1">
      <c r="A74" s="39"/>
      <c r="B74" s="24">
        <v>69.0</v>
      </c>
      <c r="C74" s="49"/>
      <c r="D74" s="26"/>
      <c r="E74" s="50"/>
      <c r="F74" s="51"/>
      <c r="G74" s="26"/>
      <c r="H74" s="52"/>
      <c r="I74" s="4"/>
      <c r="J74" s="4"/>
      <c r="K74" s="26"/>
      <c r="L74" s="52"/>
      <c r="M74" s="4"/>
      <c r="N74" s="26"/>
      <c r="O74" s="41"/>
      <c r="P74" s="39"/>
    </row>
    <row r="75" ht="24.0" customHeight="1">
      <c r="A75" s="34"/>
      <c r="B75" s="24">
        <v>70.0</v>
      </c>
      <c r="C75" s="49"/>
      <c r="D75" s="26"/>
      <c r="E75" s="50"/>
      <c r="F75" s="51"/>
      <c r="G75" s="26"/>
      <c r="H75" s="52"/>
      <c r="I75" s="4"/>
      <c r="J75" s="4"/>
      <c r="K75" s="26"/>
      <c r="L75" s="52"/>
      <c r="M75" s="4"/>
      <c r="N75" s="26"/>
      <c r="O75" s="45"/>
      <c r="P75" s="47"/>
    </row>
    <row r="76" ht="24.0" customHeight="1">
      <c r="A76" s="39"/>
      <c r="B76" s="24">
        <v>71.0</v>
      </c>
      <c r="C76" s="49"/>
      <c r="D76" s="26"/>
      <c r="E76" s="50"/>
      <c r="F76" s="51"/>
      <c r="G76" s="26"/>
      <c r="H76" s="52"/>
      <c r="I76" s="4"/>
      <c r="J76" s="4"/>
      <c r="K76" s="26"/>
      <c r="L76" s="52"/>
      <c r="M76" s="4"/>
      <c r="N76" s="26"/>
      <c r="O76" s="41"/>
      <c r="P76" s="39"/>
    </row>
    <row r="77" ht="24.0" customHeight="1">
      <c r="A77" s="39"/>
      <c r="B77" s="24">
        <v>72.0</v>
      </c>
      <c r="C77" s="49"/>
      <c r="D77" s="26"/>
      <c r="E77" s="50"/>
      <c r="F77" s="51"/>
      <c r="G77" s="26"/>
      <c r="H77" s="52"/>
      <c r="I77" s="4"/>
      <c r="J77" s="4"/>
      <c r="K77" s="26"/>
      <c r="L77" s="52"/>
      <c r="M77" s="4"/>
      <c r="N77" s="26"/>
      <c r="O77" s="45"/>
      <c r="P77" s="59"/>
    </row>
    <row r="78" ht="24.0" customHeight="1">
      <c r="A78" s="39"/>
      <c r="B78" s="24">
        <v>73.0</v>
      </c>
      <c r="C78" s="49"/>
      <c r="D78" s="26"/>
      <c r="E78" s="50"/>
      <c r="F78" s="51"/>
      <c r="G78" s="26"/>
      <c r="H78" s="52"/>
      <c r="I78" s="4"/>
      <c r="J78" s="4"/>
      <c r="K78" s="26"/>
      <c r="L78" s="52"/>
      <c r="M78" s="4"/>
      <c r="N78" s="26"/>
      <c r="O78" s="45"/>
      <c r="P78" s="47"/>
    </row>
    <row r="79" ht="24.0" customHeight="1">
      <c r="A79" s="39"/>
      <c r="B79" s="24">
        <v>74.0</v>
      </c>
      <c r="C79" s="49"/>
      <c r="D79" s="26"/>
      <c r="E79" s="50"/>
      <c r="F79" s="51"/>
      <c r="G79" s="26"/>
      <c r="H79" s="52"/>
      <c r="I79" s="4"/>
      <c r="J79" s="4"/>
      <c r="K79" s="26"/>
      <c r="L79" s="52"/>
      <c r="M79" s="4"/>
      <c r="N79" s="26"/>
      <c r="O79" s="45"/>
      <c r="P79" s="47"/>
    </row>
    <row r="80" ht="24.0" customHeight="1">
      <c r="A80" s="39"/>
      <c r="B80" s="24">
        <v>75.0</v>
      </c>
      <c r="C80" s="49"/>
      <c r="D80" s="26"/>
      <c r="E80" s="50"/>
      <c r="F80" s="51"/>
      <c r="G80" s="26"/>
      <c r="H80" s="52"/>
      <c r="I80" s="4"/>
      <c r="J80" s="4"/>
      <c r="K80" s="26"/>
      <c r="L80" s="52"/>
      <c r="M80" s="4"/>
      <c r="N80" s="26"/>
      <c r="O80" s="45"/>
      <c r="P80" s="47"/>
    </row>
    <row r="81" ht="24.0" customHeight="1">
      <c r="A81" s="39"/>
      <c r="B81" s="24">
        <v>76.0</v>
      </c>
      <c r="C81" s="49"/>
      <c r="D81" s="26"/>
      <c r="E81" s="50"/>
      <c r="F81" s="54"/>
      <c r="G81" s="22"/>
      <c r="H81" s="52"/>
      <c r="I81" s="4"/>
      <c r="J81" s="4"/>
      <c r="K81" s="26"/>
      <c r="L81" s="52"/>
      <c r="M81" s="4"/>
      <c r="N81" s="26"/>
      <c r="O81" s="55"/>
      <c r="P81" s="23"/>
    </row>
    <row r="82" ht="24.0" customHeight="1">
      <c r="A82" s="34"/>
      <c r="B82" s="24">
        <v>77.0</v>
      </c>
      <c r="C82" s="49"/>
      <c r="D82" s="26"/>
      <c r="E82" s="50"/>
      <c r="F82" s="51"/>
      <c r="G82" s="26"/>
      <c r="H82" s="52"/>
      <c r="I82" s="4"/>
      <c r="J82" s="4"/>
      <c r="K82" s="26"/>
      <c r="L82" s="52"/>
      <c r="M82" s="4"/>
      <c r="N82" s="26"/>
      <c r="O82" s="45"/>
      <c r="P82" s="47"/>
    </row>
    <row r="83" ht="24.0" customHeight="1">
      <c r="A83" s="39"/>
      <c r="B83" s="24">
        <v>78.0</v>
      </c>
      <c r="C83" s="49"/>
      <c r="D83" s="26"/>
      <c r="E83" s="50"/>
      <c r="F83" s="51"/>
      <c r="G83" s="26"/>
      <c r="H83" s="52"/>
      <c r="I83" s="4"/>
      <c r="J83" s="4"/>
      <c r="K83" s="26"/>
      <c r="L83" s="52"/>
      <c r="M83" s="4"/>
      <c r="N83" s="26"/>
      <c r="O83" s="41"/>
      <c r="P83" s="39"/>
    </row>
    <row r="84" ht="24.0" customHeight="1">
      <c r="A84" s="34"/>
      <c r="B84" s="24">
        <v>79.0</v>
      </c>
      <c r="C84" s="49"/>
      <c r="D84" s="26"/>
      <c r="E84" s="50"/>
      <c r="F84" s="51"/>
      <c r="G84" s="26"/>
      <c r="H84" s="52"/>
      <c r="I84" s="4"/>
      <c r="J84" s="4"/>
      <c r="K84" s="26"/>
      <c r="L84" s="52"/>
      <c r="M84" s="4"/>
      <c r="N84" s="26"/>
      <c r="O84" s="45"/>
      <c r="P84" s="47"/>
    </row>
    <row r="85" ht="24.0" customHeight="1">
      <c r="A85" s="39"/>
      <c r="B85" s="24">
        <v>80.0</v>
      </c>
      <c r="C85" s="49"/>
      <c r="D85" s="26"/>
      <c r="E85" s="50"/>
      <c r="F85" s="51"/>
      <c r="G85" s="26"/>
      <c r="H85" s="52"/>
      <c r="I85" s="4"/>
      <c r="J85" s="4"/>
      <c r="K85" s="26"/>
      <c r="L85" s="52"/>
      <c r="M85" s="4"/>
      <c r="N85" s="26"/>
      <c r="O85" s="41"/>
      <c r="P85" s="39"/>
    </row>
    <row r="86" ht="24.0" customHeight="1">
      <c r="A86" s="34"/>
      <c r="B86" s="24">
        <v>81.0</v>
      </c>
      <c r="C86" s="49"/>
      <c r="D86" s="26"/>
      <c r="E86" s="50"/>
      <c r="F86" s="51"/>
      <c r="G86" s="26"/>
      <c r="H86" s="52"/>
      <c r="I86" s="4"/>
      <c r="J86" s="4"/>
      <c r="K86" s="26"/>
      <c r="L86" s="52"/>
      <c r="M86" s="4"/>
      <c r="N86" s="26"/>
      <c r="O86" s="45"/>
      <c r="P86" s="47"/>
    </row>
    <row r="87" ht="24.0" customHeight="1">
      <c r="A87" s="39"/>
      <c r="B87" s="24">
        <v>82.0</v>
      </c>
      <c r="C87" s="49"/>
      <c r="D87" s="26"/>
      <c r="E87" s="50"/>
      <c r="F87" s="51"/>
      <c r="G87" s="26"/>
      <c r="H87" s="52"/>
      <c r="I87" s="4"/>
      <c r="J87" s="4"/>
      <c r="K87" s="26"/>
      <c r="L87" s="52"/>
      <c r="M87" s="4"/>
      <c r="N87" s="26"/>
      <c r="O87" s="41"/>
      <c r="P87" s="39"/>
    </row>
    <row r="88" ht="24.0" customHeight="1">
      <c r="A88" s="34"/>
      <c r="B88" s="24">
        <v>83.0</v>
      </c>
      <c r="C88" s="49"/>
      <c r="D88" s="26"/>
      <c r="E88" s="50"/>
      <c r="F88" s="51"/>
      <c r="G88" s="26"/>
      <c r="H88" s="52"/>
      <c r="I88" s="4"/>
      <c r="J88" s="4"/>
      <c r="K88" s="26"/>
      <c r="L88" s="52"/>
      <c r="M88" s="4"/>
      <c r="N88" s="26"/>
      <c r="O88" s="45"/>
      <c r="P88" s="47"/>
    </row>
    <row r="89" ht="24.0" customHeight="1">
      <c r="A89" s="39"/>
      <c r="B89" s="24">
        <v>84.0</v>
      </c>
      <c r="C89" s="49"/>
      <c r="D89" s="26"/>
      <c r="E89" s="50"/>
      <c r="F89" s="51"/>
      <c r="G89" s="26"/>
      <c r="H89" s="52"/>
      <c r="I89" s="4"/>
      <c r="J89" s="4"/>
      <c r="K89" s="26"/>
      <c r="L89" s="52"/>
      <c r="M89" s="4"/>
      <c r="N89" s="26"/>
      <c r="O89" s="41"/>
      <c r="P89" s="39"/>
    </row>
    <row r="90" ht="24.0" customHeight="1">
      <c r="A90" s="34"/>
      <c r="B90" s="24">
        <v>85.0</v>
      </c>
      <c r="C90" s="49"/>
      <c r="D90" s="26"/>
      <c r="E90" s="50"/>
      <c r="F90" s="51"/>
      <c r="G90" s="26"/>
      <c r="H90" s="52"/>
      <c r="I90" s="4"/>
      <c r="J90" s="4"/>
      <c r="K90" s="26"/>
      <c r="L90" s="52"/>
      <c r="M90" s="4"/>
      <c r="N90" s="26"/>
      <c r="O90" s="45"/>
      <c r="P90" s="47"/>
    </row>
    <row r="91" ht="24.0" customHeight="1">
      <c r="A91" s="39"/>
      <c r="B91" s="24">
        <v>86.0</v>
      </c>
      <c r="C91" s="49"/>
      <c r="D91" s="26"/>
      <c r="E91" s="50"/>
      <c r="F91" s="51"/>
      <c r="G91" s="26"/>
      <c r="H91" s="52"/>
      <c r="I91" s="4"/>
      <c r="J91" s="4"/>
      <c r="K91" s="26"/>
      <c r="L91" s="52"/>
      <c r="M91" s="4"/>
      <c r="N91" s="26"/>
      <c r="O91" s="41"/>
      <c r="P91" s="39"/>
    </row>
    <row r="92" ht="24.0" customHeight="1">
      <c r="A92" s="34"/>
      <c r="B92" s="24">
        <v>87.0</v>
      </c>
      <c r="C92" s="49"/>
      <c r="D92" s="26"/>
      <c r="E92" s="50"/>
      <c r="F92" s="51"/>
      <c r="G92" s="26"/>
      <c r="H92" s="52"/>
      <c r="I92" s="4"/>
      <c r="J92" s="4"/>
      <c r="K92" s="26"/>
      <c r="L92" s="52"/>
      <c r="M92" s="4"/>
      <c r="N92" s="26"/>
      <c r="O92" s="45"/>
      <c r="P92" s="47"/>
    </row>
    <row r="93" ht="24.0" customHeight="1">
      <c r="A93" s="39"/>
      <c r="B93" s="24">
        <v>88.0</v>
      </c>
      <c r="C93" s="49"/>
      <c r="D93" s="26"/>
      <c r="E93" s="50"/>
      <c r="F93" s="51"/>
      <c r="G93" s="26"/>
      <c r="H93" s="52"/>
      <c r="I93" s="4"/>
      <c r="J93" s="4"/>
      <c r="K93" s="26"/>
      <c r="L93" s="52"/>
      <c r="M93" s="4"/>
      <c r="N93" s="26"/>
      <c r="O93" s="41"/>
      <c r="P93" s="39"/>
    </row>
    <row r="94" ht="24.0" customHeight="1">
      <c r="A94" s="34"/>
      <c r="B94" s="24">
        <v>89.0</v>
      </c>
      <c r="C94" s="49"/>
      <c r="D94" s="26"/>
      <c r="E94" s="50"/>
      <c r="F94" s="51"/>
      <c r="G94" s="26"/>
      <c r="H94" s="52"/>
      <c r="I94" s="4"/>
      <c r="J94" s="4"/>
      <c r="K94" s="26"/>
      <c r="L94" s="52"/>
      <c r="M94" s="4"/>
      <c r="N94" s="26"/>
      <c r="O94" s="45"/>
      <c r="P94" s="47"/>
    </row>
    <row r="95" ht="24.0" customHeight="1">
      <c r="A95" s="39"/>
      <c r="B95" s="24">
        <v>90.0</v>
      </c>
      <c r="C95" s="49"/>
      <c r="D95" s="26"/>
      <c r="E95" s="50"/>
      <c r="F95" s="51"/>
      <c r="G95" s="26"/>
      <c r="H95" s="52"/>
      <c r="I95" s="4"/>
      <c r="J95" s="4"/>
      <c r="K95" s="26"/>
      <c r="L95" s="52"/>
      <c r="M95" s="4"/>
      <c r="N95" s="26"/>
      <c r="O95" s="41"/>
      <c r="P95" s="39"/>
    </row>
    <row r="96" ht="24.0" customHeight="1">
      <c r="A96" s="34"/>
      <c r="B96" s="24">
        <v>91.0</v>
      </c>
      <c r="C96" s="49"/>
      <c r="D96" s="26"/>
      <c r="E96" s="50"/>
      <c r="F96" s="51"/>
      <c r="G96" s="26"/>
      <c r="H96" s="52"/>
      <c r="I96" s="4"/>
      <c r="J96" s="4"/>
      <c r="K96" s="26"/>
      <c r="L96" s="52"/>
      <c r="M96" s="4"/>
      <c r="N96" s="26"/>
      <c r="O96" s="45"/>
      <c r="P96" s="47"/>
    </row>
    <row r="97" ht="24.0" customHeight="1">
      <c r="A97" s="39"/>
      <c r="B97" s="24">
        <v>92.0</v>
      </c>
      <c r="C97" s="49"/>
      <c r="D97" s="26"/>
      <c r="E97" s="50"/>
      <c r="F97" s="51"/>
      <c r="G97" s="26"/>
      <c r="H97" s="52"/>
      <c r="I97" s="4"/>
      <c r="J97" s="4"/>
      <c r="K97" s="26"/>
      <c r="L97" s="52"/>
      <c r="M97" s="4"/>
      <c r="N97" s="26"/>
      <c r="O97" s="41"/>
      <c r="P97" s="39"/>
    </row>
    <row r="98" ht="24.0" customHeight="1">
      <c r="A98" s="34"/>
      <c r="B98" s="24">
        <v>93.0</v>
      </c>
      <c r="C98" s="49"/>
      <c r="D98" s="26"/>
      <c r="E98" s="50"/>
      <c r="F98" s="51"/>
      <c r="G98" s="26"/>
      <c r="H98" s="52"/>
      <c r="I98" s="4"/>
      <c r="J98" s="4"/>
      <c r="K98" s="26"/>
      <c r="L98" s="52"/>
      <c r="M98" s="4"/>
      <c r="N98" s="26"/>
      <c r="O98" s="45"/>
      <c r="P98" s="47"/>
    </row>
    <row r="99" ht="24.0" customHeight="1">
      <c r="A99" s="39"/>
      <c r="B99" s="24">
        <v>94.0</v>
      </c>
      <c r="C99" s="49"/>
      <c r="D99" s="26"/>
      <c r="E99" s="50"/>
      <c r="F99" s="51"/>
      <c r="G99" s="26"/>
      <c r="H99" s="52"/>
      <c r="I99" s="4"/>
      <c r="J99" s="4"/>
      <c r="K99" s="26"/>
      <c r="L99" s="52"/>
      <c r="M99" s="4"/>
      <c r="N99" s="26"/>
      <c r="O99" s="41"/>
      <c r="P99" s="39"/>
    </row>
    <row r="100" ht="24.0" customHeight="1">
      <c r="A100" s="34"/>
      <c r="B100" s="24">
        <v>95.0</v>
      </c>
      <c r="C100" s="49"/>
      <c r="D100" s="26"/>
      <c r="E100" s="50"/>
      <c r="F100" s="51"/>
      <c r="G100" s="26"/>
      <c r="H100" s="52"/>
      <c r="I100" s="4"/>
      <c r="J100" s="4"/>
      <c r="K100" s="26"/>
      <c r="L100" s="52"/>
      <c r="M100" s="4"/>
      <c r="N100" s="26"/>
      <c r="O100" s="45"/>
      <c r="P100" s="47"/>
    </row>
    <row r="101" ht="24.0" customHeight="1">
      <c r="A101" s="39"/>
      <c r="B101" s="24">
        <v>96.0</v>
      </c>
      <c r="C101" s="49"/>
      <c r="D101" s="26"/>
      <c r="E101" s="50"/>
      <c r="F101" s="51"/>
      <c r="G101" s="26"/>
      <c r="H101" s="52"/>
      <c r="I101" s="4"/>
      <c r="J101" s="4"/>
      <c r="K101" s="26"/>
      <c r="L101" s="52"/>
      <c r="M101" s="4"/>
      <c r="N101" s="26"/>
      <c r="O101" s="41"/>
      <c r="P101" s="39"/>
    </row>
    <row r="102" ht="24.0" customHeight="1">
      <c r="A102" s="39"/>
      <c r="B102" s="24">
        <v>97.0</v>
      </c>
      <c r="C102" s="49"/>
      <c r="D102" s="26"/>
      <c r="E102" s="50"/>
      <c r="F102" s="51"/>
      <c r="G102" s="26"/>
      <c r="H102" s="52"/>
      <c r="I102" s="4"/>
      <c r="J102" s="4"/>
      <c r="K102" s="26"/>
      <c r="L102" s="52"/>
      <c r="M102" s="4"/>
      <c r="N102" s="26"/>
      <c r="O102" s="45"/>
      <c r="P102" s="47"/>
    </row>
    <row r="103" ht="24.0" customHeight="1">
      <c r="A103" s="39"/>
      <c r="B103" s="24">
        <v>98.0</v>
      </c>
      <c r="C103" s="49"/>
      <c r="D103" s="26"/>
      <c r="E103" s="50"/>
      <c r="F103" s="51"/>
      <c r="G103" s="26"/>
      <c r="H103" s="52"/>
      <c r="I103" s="4"/>
      <c r="J103" s="4"/>
      <c r="K103" s="26"/>
      <c r="L103" s="52"/>
      <c r="M103" s="4"/>
      <c r="N103" s="26"/>
      <c r="O103" s="45"/>
      <c r="P103" s="47"/>
    </row>
    <row r="104" ht="24.0" customHeight="1">
      <c r="A104" s="39"/>
      <c r="B104" s="24">
        <v>99.0</v>
      </c>
      <c r="C104" s="49"/>
      <c r="D104" s="26"/>
      <c r="E104" s="50"/>
      <c r="F104" s="51"/>
      <c r="G104" s="26"/>
      <c r="H104" s="52"/>
      <c r="I104" s="4"/>
      <c r="J104" s="4"/>
      <c r="K104" s="26"/>
      <c r="L104" s="52"/>
      <c r="M104" s="4"/>
      <c r="N104" s="26"/>
      <c r="O104" s="45"/>
      <c r="P104" s="47"/>
    </row>
    <row r="105" ht="24.0" customHeight="1">
      <c r="A105" s="60"/>
      <c r="B105" s="24">
        <v>100.0</v>
      </c>
      <c r="C105" s="49"/>
      <c r="D105" s="26"/>
      <c r="E105" s="50"/>
      <c r="F105" s="51"/>
      <c r="G105" s="26"/>
      <c r="H105" s="52"/>
      <c r="I105" s="4"/>
      <c r="J105" s="4"/>
      <c r="K105" s="26"/>
      <c r="L105" s="52"/>
      <c r="M105" s="4"/>
      <c r="N105" s="26"/>
      <c r="O105" s="45"/>
      <c r="P105" s="47"/>
    </row>
    <row r="106" ht="12.75" customHeight="1">
      <c r="A106" s="61"/>
      <c r="B106" s="62"/>
      <c r="C106" s="63"/>
      <c r="D106" s="63"/>
      <c r="E106" s="63"/>
      <c r="F106" s="63"/>
      <c r="G106" s="64" t="s">
        <v>36</v>
      </c>
      <c r="H106" s="63"/>
      <c r="I106" s="63"/>
      <c r="J106" s="63"/>
      <c r="K106" s="63"/>
      <c r="L106" s="1"/>
      <c r="M106" s="1"/>
      <c r="N106" s="1"/>
      <c r="O106" s="1"/>
      <c r="P106" s="1"/>
    </row>
    <row r="107" ht="12.75" customHeight="1">
      <c r="A107" s="65"/>
      <c r="B107" s="66" t="s">
        <v>37</v>
      </c>
      <c r="C107" s="67"/>
      <c r="D107" s="68"/>
      <c r="E107" s="68"/>
      <c r="F107" s="68"/>
      <c r="G107" s="68"/>
      <c r="H107" s="69"/>
      <c r="I107" s="68"/>
      <c r="J107" s="68"/>
      <c r="K107" s="70"/>
      <c r="L107" s="16"/>
      <c r="M107" s="71" t="str">
        <f>K107</f>
        <v/>
      </c>
      <c r="N107" s="72" t="s">
        <v>38</v>
      </c>
      <c r="O107" s="72"/>
      <c r="P107" s="73">
        <f>M107*0.35</f>
        <v>0</v>
      </c>
    </row>
    <row r="108" ht="12.75" customHeight="1">
      <c r="A108" s="74"/>
      <c r="B108" s="75"/>
      <c r="C108" s="76" t="s">
        <v>30</v>
      </c>
      <c r="D108" s="76" t="s">
        <v>22</v>
      </c>
      <c r="E108" s="76" t="s">
        <v>24</v>
      </c>
      <c r="F108" s="76" t="s">
        <v>26</v>
      </c>
      <c r="G108" s="76" t="s">
        <v>17</v>
      </c>
      <c r="H108" s="76" t="s">
        <v>27</v>
      </c>
      <c r="I108" s="76" t="s">
        <v>28</v>
      </c>
      <c r="J108" s="76" t="s">
        <v>29</v>
      </c>
      <c r="K108" s="77" t="s">
        <v>39</v>
      </c>
      <c r="L108" s="78"/>
      <c r="M108" s="79"/>
      <c r="N108" s="1"/>
      <c r="O108" s="1"/>
      <c r="P108" s="80" t="s">
        <v>40</v>
      </c>
    </row>
    <row r="109" ht="12.75" customHeight="1">
      <c r="A109" s="65"/>
      <c r="B109" s="81" t="s">
        <v>41</v>
      </c>
      <c r="C109" s="82">
        <f>COUNTIF($E$6:$E$105,T13)</f>
        <v>0</v>
      </c>
      <c r="D109" s="82">
        <f>COUNTIF($E$6:$E$105,T6)</f>
        <v>0</v>
      </c>
      <c r="E109" s="82">
        <f>COUNTIF($E$6:$E$105,T7)</f>
        <v>0</v>
      </c>
      <c r="F109" s="82">
        <f>COUNTIF($E$6:$E$105,T8)</f>
        <v>0</v>
      </c>
      <c r="G109" s="82">
        <f>COUNTIF($E$6:$E$105,T9)</f>
        <v>0</v>
      </c>
      <c r="H109" s="82">
        <f>COUNTIF($E$6:$E$105,T10)</f>
        <v>0</v>
      </c>
      <c r="I109" s="82">
        <f>COUNTIF($E$6:$E$105,T11)</f>
        <v>0</v>
      </c>
      <c r="J109" s="82">
        <f>COUNTIF($E$6:$E$105,T12)</f>
        <v>0</v>
      </c>
      <c r="K109" s="83">
        <f>SUM(C109:J109)</f>
        <v>0</v>
      </c>
      <c r="L109" s="84"/>
      <c r="M109" s="85">
        <f>SUM(U15+U19+U20)</f>
        <v>0</v>
      </c>
      <c r="N109" s="86" t="s">
        <v>42</v>
      </c>
      <c r="O109" s="86"/>
      <c r="P109" s="87">
        <f>SUM(U16+U18)</f>
        <v>0</v>
      </c>
    </row>
    <row r="110" ht="12.75" customHeight="1">
      <c r="A110" s="65"/>
      <c r="B110" s="88" t="s">
        <v>43</v>
      </c>
      <c r="C110" s="89">
        <f>COUNTIFS($A$6:$A$105, "*",$E$6:$E$105,"CCR")</f>
        <v>0</v>
      </c>
      <c r="D110" s="89">
        <f>COUNTIFS($A$6:$A$105, "*",$E$6:$E$105,"PCR")</f>
        <v>0</v>
      </c>
      <c r="E110" s="89">
        <f>COUNTIFS($A$6:$A$105, "*",$E$6:$E$105,"PC")</f>
        <v>0</v>
      </c>
      <c r="F110" s="89">
        <f>COUNTIFS($A$6:$A$105, "*",$E$6:$E$105,"PF")</f>
        <v>0</v>
      </c>
      <c r="G110" s="89">
        <f>COUNTIFS($A$6:$A$105, "*",$E$6:$E$105,"RLTR")</f>
        <v>0</v>
      </c>
      <c r="H110" s="89">
        <f>COUNTIFS($A$6:$A$105, "*",$E$6:$E$105,"AD")</f>
        <v>0</v>
      </c>
      <c r="I110" s="89">
        <f>COUNTIFS($A$6:$A$105, "*",$E$6:$E$105,"BUS")</f>
        <v>0</v>
      </c>
      <c r="J110" s="89">
        <f>COUNTIFS($A$6:$A$105, "*",$E$6:$E$105,"BLDR")</f>
        <v>0</v>
      </c>
      <c r="K110" s="90">
        <f>SUM(C110:J111)</f>
        <v>0</v>
      </c>
      <c r="L110" s="84"/>
      <c r="M110" s="91" t="s">
        <v>31</v>
      </c>
      <c r="N110" s="1"/>
      <c r="O110" s="1"/>
      <c r="P110" s="92" t="s">
        <v>44</v>
      </c>
    </row>
    <row r="111" ht="12.75" customHeight="1">
      <c r="A111" s="65"/>
      <c r="B111" s="93"/>
      <c r="C111" s="94"/>
      <c r="D111" s="94"/>
      <c r="E111" s="94"/>
      <c r="F111" s="94"/>
      <c r="G111" s="94"/>
      <c r="H111" s="94"/>
      <c r="I111" s="94"/>
      <c r="J111" s="94"/>
      <c r="K111" s="95"/>
      <c r="L111" s="84"/>
      <c r="M111" s="79"/>
      <c r="N111" s="1"/>
      <c r="O111" s="1"/>
      <c r="P111" s="96"/>
    </row>
    <row r="112" ht="15.0" customHeight="1">
      <c r="A112" s="1"/>
      <c r="B112" s="97" t="s">
        <v>45</v>
      </c>
      <c r="C112" s="98"/>
      <c r="D112" s="98"/>
      <c r="E112" s="98"/>
      <c r="F112" s="98"/>
      <c r="G112" s="98"/>
      <c r="H112" s="98"/>
      <c r="I112" s="98"/>
      <c r="J112" s="98"/>
      <c r="K112" s="99"/>
      <c r="L112" s="100"/>
      <c r="M112" s="101" t="s">
        <v>46</v>
      </c>
      <c r="N112" s="102">
        <f>K110+K113</f>
        <v>0</v>
      </c>
      <c r="O112" s="19"/>
      <c r="P112" s="103"/>
    </row>
    <row r="113" ht="12.75" customHeight="1">
      <c r="A113" s="1"/>
      <c r="B113" s="104" t="s">
        <v>43</v>
      </c>
      <c r="C113" s="105">
        <f>COUNTIF($S$6:$S$55, "CCR")</f>
        <v>0</v>
      </c>
      <c r="D113" s="105">
        <f>COUNTIF($S$6:$S$55, "PCR")</f>
        <v>0</v>
      </c>
      <c r="E113" s="105">
        <f>COUNTIF($S$6:$S$55, "PC")</f>
        <v>0</v>
      </c>
      <c r="F113" s="105">
        <f>COUNTIF($S$6:$S$55, "PF")</f>
        <v>0</v>
      </c>
      <c r="G113" s="105">
        <f>COUNTIF($S$6:$S$55, "RLTR")</f>
        <v>0</v>
      </c>
      <c r="H113" s="105">
        <f>COUNTIF($S$6:$S$55, "AD")</f>
        <v>0</v>
      </c>
      <c r="I113" s="105">
        <f>COUNTIF($S$6:$S$55, "BUS")</f>
        <v>0</v>
      </c>
      <c r="J113" s="105">
        <f>COUNTIF($S$6:$S$55, "BLDR")</f>
        <v>0</v>
      </c>
      <c r="K113" s="106">
        <f>SUM(C113:J113)</f>
        <v>0</v>
      </c>
      <c r="L113" s="1"/>
      <c r="M113" s="107" t="s">
        <v>47</v>
      </c>
      <c r="N113" s="108">
        <f>K109</f>
        <v>0</v>
      </c>
      <c r="O113" s="4"/>
      <c r="P113" s="109"/>
    </row>
    <row r="114" ht="24.75" customHeight="1">
      <c r="A114" s="1"/>
      <c r="B114" s="1" t="s">
        <v>48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10" t="s">
        <v>49</v>
      </c>
      <c r="N114" s="111" t="str">
        <f>(N112/N113)*100</f>
        <v>#DIV/0!</v>
      </c>
      <c r="O114" s="112"/>
      <c r="P114" s="113"/>
    </row>
    <row r="115" ht="12.75" customHeight="1">
      <c r="A115" s="1"/>
      <c r="B115" s="114" t="s">
        <v>50</v>
      </c>
      <c r="K115" s="1"/>
      <c r="L115" s="1"/>
      <c r="M115" s="1"/>
      <c r="N115" s="1"/>
      <c r="O115" s="1"/>
      <c r="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2.75" customHeight="1">
      <c r="A117" s="1"/>
      <c r="B117" s="1"/>
      <c r="C117" s="1" t="s">
        <v>51</v>
      </c>
      <c r="D117" s="115"/>
      <c r="E117" s="1"/>
      <c r="F117" s="116" t="s">
        <v>52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15"/>
      <c r="K118" s="1"/>
      <c r="L118" s="1"/>
      <c r="M118" s="1"/>
      <c r="N118" s="1"/>
      <c r="O118" s="1"/>
      <c r="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2.75" customHeight="1">
      <c r="A126" s="1"/>
      <c r="B126" s="1" t="s">
        <v>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28">
    <mergeCell ref="H57:K57"/>
    <mergeCell ref="L57:N57"/>
    <mergeCell ref="H58:K58"/>
    <mergeCell ref="L58:N58"/>
    <mergeCell ref="H59:K59"/>
    <mergeCell ref="L59:N59"/>
    <mergeCell ref="L60:N60"/>
    <mergeCell ref="H60:K60"/>
    <mergeCell ref="H61:K61"/>
    <mergeCell ref="L61:N61"/>
    <mergeCell ref="H62:K62"/>
    <mergeCell ref="L62:N62"/>
    <mergeCell ref="H63:K63"/>
    <mergeCell ref="L63:N63"/>
    <mergeCell ref="H15:K15"/>
    <mergeCell ref="L15:N15"/>
    <mergeCell ref="H16:K16"/>
    <mergeCell ref="L16:N16"/>
    <mergeCell ref="H17:K17"/>
    <mergeCell ref="L17:N17"/>
    <mergeCell ref="L18:N18"/>
    <mergeCell ref="H18:K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L25:N25"/>
    <mergeCell ref="H25:K25"/>
    <mergeCell ref="H26:K26"/>
    <mergeCell ref="L26:N26"/>
    <mergeCell ref="H27:K27"/>
    <mergeCell ref="L27:N27"/>
    <mergeCell ref="H28:K28"/>
    <mergeCell ref="L28:N28"/>
    <mergeCell ref="H29:K29"/>
    <mergeCell ref="L29:N29"/>
    <mergeCell ref="H30:K30"/>
    <mergeCell ref="L30:N30"/>
    <mergeCell ref="H31:K31"/>
    <mergeCell ref="L31:N31"/>
    <mergeCell ref="L32:N32"/>
    <mergeCell ref="H32:K32"/>
    <mergeCell ref="H33:K33"/>
    <mergeCell ref="L33:N33"/>
    <mergeCell ref="H34:K34"/>
    <mergeCell ref="L34:N34"/>
    <mergeCell ref="H35:K35"/>
    <mergeCell ref="L35:N35"/>
    <mergeCell ref="H64:K64"/>
    <mergeCell ref="L64:N64"/>
    <mergeCell ref="H79:K79"/>
    <mergeCell ref="L79:N79"/>
    <mergeCell ref="H80:K80"/>
    <mergeCell ref="L80:N80"/>
    <mergeCell ref="H81:K81"/>
    <mergeCell ref="L81:N81"/>
    <mergeCell ref="L82:N82"/>
    <mergeCell ref="H82:K82"/>
    <mergeCell ref="H83:K83"/>
    <mergeCell ref="L83:N83"/>
    <mergeCell ref="H84:K84"/>
    <mergeCell ref="L84:N84"/>
    <mergeCell ref="H85:K85"/>
    <mergeCell ref="L85:N85"/>
    <mergeCell ref="H50:K50"/>
    <mergeCell ref="L50:N50"/>
    <mergeCell ref="H51:K51"/>
    <mergeCell ref="L51:N51"/>
    <mergeCell ref="H52:K52"/>
    <mergeCell ref="L52:N52"/>
    <mergeCell ref="L53:N53"/>
    <mergeCell ref="H53:K53"/>
    <mergeCell ref="H54:K54"/>
    <mergeCell ref="L54:N54"/>
    <mergeCell ref="H55:K55"/>
    <mergeCell ref="L55:N55"/>
    <mergeCell ref="H56:K56"/>
    <mergeCell ref="L56:N56"/>
    <mergeCell ref="H65:K65"/>
    <mergeCell ref="L65:N65"/>
    <mergeCell ref="H66:K66"/>
    <mergeCell ref="L66:N66"/>
    <mergeCell ref="H67:K67"/>
    <mergeCell ref="L67:N67"/>
    <mergeCell ref="L68:N68"/>
    <mergeCell ref="H68:K68"/>
    <mergeCell ref="H69:K69"/>
    <mergeCell ref="L69:N69"/>
    <mergeCell ref="H70:K70"/>
    <mergeCell ref="L70:N70"/>
    <mergeCell ref="H71:K71"/>
    <mergeCell ref="L71:N71"/>
    <mergeCell ref="H72:K72"/>
    <mergeCell ref="L72:N72"/>
    <mergeCell ref="H73:K73"/>
    <mergeCell ref="L73:N73"/>
    <mergeCell ref="H74:K74"/>
    <mergeCell ref="L74:N74"/>
    <mergeCell ref="L75:N75"/>
    <mergeCell ref="H75:K75"/>
    <mergeCell ref="H76:K76"/>
    <mergeCell ref="L76:N76"/>
    <mergeCell ref="H77:K77"/>
    <mergeCell ref="L77:N77"/>
    <mergeCell ref="H78:K78"/>
    <mergeCell ref="L78:N78"/>
    <mergeCell ref="H86:K86"/>
    <mergeCell ref="L86:N86"/>
    <mergeCell ref="F98:G98"/>
    <mergeCell ref="H98:K98"/>
    <mergeCell ref="L98:N98"/>
    <mergeCell ref="F95:G95"/>
    <mergeCell ref="F96:G96"/>
    <mergeCell ref="H96:K96"/>
    <mergeCell ref="L96:N96"/>
    <mergeCell ref="F97:G97"/>
    <mergeCell ref="H97:K97"/>
    <mergeCell ref="L97:N97"/>
    <mergeCell ref="F90:G90"/>
    <mergeCell ref="F91:G91"/>
    <mergeCell ref="C92:D92"/>
    <mergeCell ref="F92:G92"/>
    <mergeCell ref="C93:D93"/>
    <mergeCell ref="F93:G93"/>
    <mergeCell ref="F94:G94"/>
    <mergeCell ref="C101:D101"/>
    <mergeCell ref="F101:G101"/>
    <mergeCell ref="F102:G102"/>
    <mergeCell ref="F103:G103"/>
    <mergeCell ref="F104:G104"/>
    <mergeCell ref="F105:G105"/>
    <mergeCell ref="C94:D94"/>
    <mergeCell ref="C95:D95"/>
    <mergeCell ref="C96:D96"/>
    <mergeCell ref="C97:D97"/>
    <mergeCell ref="C98:D98"/>
    <mergeCell ref="C99:D99"/>
    <mergeCell ref="C100:D100"/>
    <mergeCell ref="C102:D102"/>
    <mergeCell ref="C103:D103"/>
    <mergeCell ref="C104:D104"/>
    <mergeCell ref="C105:D105"/>
    <mergeCell ref="B110:B111"/>
    <mergeCell ref="C110:C111"/>
    <mergeCell ref="D110:D111"/>
    <mergeCell ref="B112:K112"/>
    <mergeCell ref="N112:P112"/>
    <mergeCell ref="N113:P113"/>
    <mergeCell ref="N114:P114"/>
    <mergeCell ref="B115:J115"/>
    <mergeCell ref="E110:E111"/>
    <mergeCell ref="F110:F111"/>
    <mergeCell ref="G110:G111"/>
    <mergeCell ref="H110:H111"/>
    <mergeCell ref="I110:I111"/>
    <mergeCell ref="J110:J111"/>
    <mergeCell ref="K110:K111"/>
    <mergeCell ref="F88:G88"/>
    <mergeCell ref="H88:K88"/>
    <mergeCell ref="L88:N88"/>
    <mergeCell ref="C83:D83"/>
    <mergeCell ref="C84:D84"/>
    <mergeCell ref="C85:D85"/>
    <mergeCell ref="C86:D86"/>
    <mergeCell ref="C87:D87"/>
    <mergeCell ref="H87:K87"/>
    <mergeCell ref="L87:N87"/>
    <mergeCell ref="C76:D76"/>
    <mergeCell ref="C77:D77"/>
    <mergeCell ref="C78:D78"/>
    <mergeCell ref="C79:D79"/>
    <mergeCell ref="C80:D80"/>
    <mergeCell ref="C81:D81"/>
    <mergeCell ref="C82:D82"/>
    <mergeCell ref="H90:K90"/>
    <mergeCell ref="L90:N90"/>
    <mergeCell ref="C88:D88"/>
    <mergeCell ref="C89:D89"/>
    <mergeCell ref="F89:G89"/>
    <mergeCell ref="H89:K89"/>
    <mergeCell ref="L89:N89"/>
    <mergeCell ref="C90:D90"/>
    <mergeCell ref="C91:D91"/>
    <mergeCell ref="F99:G99"/>
    <mergeCell ref="F100:G100"/>
    <mergeCell ref="H102:K102"/>
    <mergeCell ref="H103:K103"/>
    <mergeCell ref="L103:N103"/>
    <mergeCell ref="H104:K104"/>
    <mergeCell ref="L104:N104"/>
    <mergeCell ref="H105:K105"/>
    <mergeCell ref="L105:N105"/>
    <mergeCell ref="H99:K99"/>
    <mergeCell ref="L99:N99"/>
    <mergeCell ref="H100:K100"/>
    <mergeCell ref="L100:N100"/>
    <mergeCell ref="H101:K101"/>
    <mergeCell ref="L101:N101"/>
    <mergeCell ref="L102:N102"/>
    <mergeCell ref="O4:O5"/>
    <mergeCell ref="P4:P5"/>
    <mergeCell ref="R4:R5"/>
    <mergeCell ref="S4:S5"/>
    <mergeCell ref="V4:V5"/>
    <mergeCell ref="C2:P2"/>
    <mergeCell ref="A3:B3"/>
    <mergeCell ref="A4:A5"/>
    <mergeCell ref="E4:G4"/>
    <mergeCell ref="H4:K5"/>
    <mergeCell ref="L4:N5"/>
    <mergeCell ref="F5:G5"/>
    <mergeCell ref="H7:K7"/>
    <mergeCell ref="L7:N7"/>
    <mergeCell ref="B4:D5"/>
    <mergeCell ref="C6:D6"/>
    <mergeCell ref="F6:G6"/>
    <mergeCell ref="H6:K6"/>
    <mergeCell ref="L6:N6"/>
    <mergeCell ref="C7:D7"/>
    <mergeCell ref="C8:D8"/>
    <mergeCell ref="H8:K8"/>
    <mergeCell ref="L8:N8"/>
    <mergeCell ref="H9:K9"/>
    <mergeCell ref="L9:N9"/>
    <mergeCell ref="H10:K10"/>
    <mergeCell ref="L10:N10"/>
    <mergeCell ref="L11:N11"/>
    <mergeCell ref="F12:G12"/>
    <mergeCell ref="F13:G13"/>
    <mergeCell ref="H11:K11"/>
    <mergeCell ref="H12:K12"/>
    <mergeCell ref="L12:N12"/>
    <mergeCell ref="H13:K13"/>
    <mergeCell ref="L13:N13"/>
    <mergeCell ref="H14:K14"/>
    <mergeCell ref="L14:N1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83:G83"/>
    <mergeCell ref="F7:G7"/>
    <mergeCell ref="F8:G8"/>
    <mergeCell ref="C9:D9"/>
    <mergeCell ref="F9:G9"/>
    <mergeCell ref="C10:D10"/>
    <mergeCell ref="F10:G10"/>
    <mergeCell ref="F11:G11"/>
    <mergeCell ref="F15:G15"/>
    <mergeCell ref="F16:G16"/>
    <mergeCell ref="C11:D11"/>
    <mergeCell ref="C12:D12"/>
    <mergeCell ref="C13:D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C24:D24"/>
    <mergeCell ref="C25:D25"/>
    <mergeCell ref="C26:D2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H36:K36"/>
    <mergeCell ref="L36:N36"/>
    <mergeCell ref="H37:K37"/>
    <mergeCell ref="L37:N37"/>
    <mergeCell ref="H38:K38"/>
    <mergeCell ref="L38:N38"/>
    <mergeCell ref="L39:N39"/>
    <mergeCell ref="H39:K39"/>
    <mergeCell ref="H40:K40"/>
    <mergeCell ref="L40:N40"/>
    <mergeCell ref="H41:K41"/>
    <mergeCell ref="L41:N41"/>
    <mergeCell ref="H42:K42"/>
    <mergeCell ref="L42:N42"/>
    <mergeCell ref="H43:K43"/>
    <mergeCell ref="L43:N43"/>
    <mergeCell ref="H44:K44"/>
    <mergeCell ref="L44:N44"/>
    <mergeCell ref="H45:K45"/>
    <mergeCell ref="L45:N45"/>
    <mergeCell ref="L46:N46"/>
    <mergeCell ref="H46:K46"/>
    <mergeCell ref="H47:K47"/>
    <mergeCell ref="L47:N47"/>
    <mergeCell ref="H48:K48"/>
    <mergeCell ref="L48:N48"/>
    <mergeCell ref="H49:K49"/>
    <mergeCell ref="L49:N4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H94:K94"/>
    <mergeCell ref="H95:K95"/>
    <mergeCell ref="L95:N95"/>
    <mergeCell ref="H91:K91"/>
    <mergeCell ref="L91:N91"/>
    <mergeCell ref="H92:K92"/>
    <mergeCell ref="L92:N92"/>
    <mergeCell ref="H93:K93"/>
    <mergeCell ref="L93:N93"/>
    <mergeCell ref="L94:N94"/>
  </mergeCells>
  <dataValidations>
    <dataValidation type="list" allowBlank="1" showErrorMessage="1" sqref="H6:H105">
      <formula1>"REFI,PURCHASE,PREAPP"</formula1>
    </dataValidation>
    <dataValidation type="list" allowBlank="1" showErrorMessage="1" sqref="S6:S55 E6:E105">
      <formula1>$T$6:$T$13</formula1>
    </dataValidation>
    <dataValidation type="list" allowBlank="1" showErrorMessage="1" sqref="V6:V55">
      <formula1>$U$6:$U$8</formula1>
    </dataValidation>
  </dataValidations>
  <printOptions/>
  <pageMargins bottom="0.75" footer="0.0" header="0.0" left="0.25" right="0.25" top="0.75"/>
  <pageSetup fitToHeight="0" paperSize="5" orientation="portrait"/>
  <drawing r:id="rId1"/>
</worksheet>
</file>